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стр-ра'!$E$7:$H$177</definedName>
    <definedName name="_xlnm._FilterDatabase" localSheetId="2" hidden="1">'разделы-подразделы'!$E$7:$G$171</definedName>
  </definedNames>
  <calcPr fullCalcOnLoad="1"/>
</workbook>
</file>

<file path=xl/sharedStrings.xml><?xml version="1.0" encoding="utf-8"?>
<sst xmlns="http://schemas.openxmlformats.org/spreadsheetml/2006/main" count="1063" uniqueCount="276">
  <si>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</si>
  <si>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</si>
  <si>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</si>
  <si>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</si>
  <si>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</si>
  <si>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</si>
  <si>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</si>
  <si>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</si>
  <si>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</si>
  <si>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</si>
  <si>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</si>
  <si>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</si>
  <si>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</si>
  <si>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</si>
  <si>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</si>
  <si>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</si>
  <si>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</si>
  <si>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</si>
  <si>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</si>
  <si>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</si>
  <si>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</si>
  <si>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</si>
  <si>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</si>
  <si>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</si>
  <si>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</si>
  <si>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</si>
  <si>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</si>
  <si>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</si>
  <si>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</si>
  <si>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</si>
  <si>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</si>
  <si>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</si>
  <si>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</si>
  <si>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</si>
  <si>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</si>
  <si>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Плановый период</t>
  </si>
  <si>
    <t>(тыс.руб)</t>
  </si>
  <si>
    <t>Наименование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</si>
  <si>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</si>
  <si>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</si>
  <si>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</si>
  <si>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</si>
  <si>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</si>
  <si>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</si>
  <si>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</si>
  <si>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</si>
  <si>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</si>
  <si>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</si>
  <si>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</si>
  <si>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</si>
  <si>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</si>
  <si>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</si>
  <si>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</si>
  <si>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</si>
  <si>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</si>
  <si>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</si>
  <si>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</si>
  <si>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</si>
  <si>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</si>
  <si>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</si>
  <si>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</si>
  <si>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</si>
  <si>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</si>
  <si>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</si>
  <si>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</si>
  <si>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</si>
  <si>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</si>
  <si>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</si>
  <si>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</si>
  <si>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</si>
  <si>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</si>
  <si>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</si>
  <si>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</si>
  <si>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</si>
  <si>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</si>
  <si>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</si>
  <si>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</si>
  <si>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</si>
  <si>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</si>
  <si>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</si>
  <si>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</si>
  <si>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</si>
  <si>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</si>
  <si>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</si>
  <si>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</si>
  <si>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</si>
  <si>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</si>
  <si>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</si>
  <si>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</si>
  <si>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</si>
  <si>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</si>
  <si>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</si>
  <si>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</si>
  <si>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</si>
  <si>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</si>
  <si>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</si>
  <si>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</si>
  <si>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</si>
  <si>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</si>
  <si>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</si>
  <si>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</si>
  <si>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</si>
  <si>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</si>
  <si>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</si>
  <si>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</si>
  <si>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</si>
  <si>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</si>
  <si>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</si>
  <si>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</si>
  <si>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</si>
  <si>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</si>
  <si>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</si>
  <si>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</si>
  <si>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</si>
  <si>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</si>
  <si>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</si>
  <si>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</si>
  <si>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</si>
  <si>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</si>
  <si>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</si>
  <si>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</si>
  <si>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</si>
  <si>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</si>
  <si>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</si>
  <si>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</si>
  <si>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</si>
  <si>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</si>
  <si>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(тыс.руб.)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</si>
  <si>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</si>
  <si>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</si>
  <si>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</si>
  <si>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</si>
  <si>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</si>
  <si>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</si>
  <si>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</si>
  <si>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</si>
  <si>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</si>
  <si>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</si>
  <si>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</si>
  <si>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</si>
  <si>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</si>
  <si>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</si>
  <si>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</si>
  <si>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</si>
  <si>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</si>
  <si>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</si>
  <si>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</si>
  <si>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</si>
  <si>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</si>
  <si>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</si>
  <si>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</si>
  <si>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</si>
  <si>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</si>
  <si>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</si>
  <si>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</si>
  <si>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</si>
  <si>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</si>
  <si>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</si>
  <si>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</si>
  <si>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</si>
  <si>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</si>
  <si>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</si>
  <si>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</si>
  <si>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</si>
  <si>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муниципального образования город Петергоф на 2024 и плановый период 2025 и 2026 годов</t>
  </si>
  <si>
    <t xml:space="preserve"> 2026 год</t>
  </si>
  <si>
    <t xml:space="preserve">Источники финансирования дефицита местного бюджета муниципального образования город Петергоф на 2024 год и плановый период 2025 и 2026 годов
</t>
  </si>
  <si>
    <t>Ведомственная структура расходов местного бюджета муниципального образования город Петергоф на 2024 год и на плановый период 2025 и 2026 годов</t>
  </si>
  <si>
    <t>2026 год</t>
  </si>
  <si>
    <t>Расходы на реализацию мероприятий по участию в реализации мер по профилактике дорожно-транспортного травматизма по МП «Безопасный город»</t>
  </si>
  <si>
    <t>Расходы на реализацию мероприятий в части обмена информацией по МП «Защита населения и территории от чрезвычайных ситуаций природного и техногенного характера, от опасностей, возникающих при ведении военных действий или вследствие этих действий»</t>
  </si>
  <si>
    <t>Расходы на реализацию мероприятий по проведению подготовки и обучения неработающего населения по МП «Защита населения и территории от чрезвычайных ситуаций природного и техногенного характера, от опасностей, возникающих при ведении военных действий или вследствие этих действий»</t>
  </si>
  <si>
    <t>Расходы на реализацию МП «Участие в организации и финансировании временного трудоустройства граждан»</t>
  </si>
  <si>
    <t>Расходы на реализацию МП «Текущий ремонт и содержание дорог, расположенных на территории муниципального образования город Петергоф»</t>
  </si>
  <si>
    <t>Расходы на реализацию МП «Озеленение территории муниципального образования город Петергоф»</t>
  </si>
  <si>
    <t>10000 00151</t>
  </si>
  <si>
    <t xml:space="preserve">ОХРАНА ОКРУЖАЮЩЕЙ СРЕДЫ
</t>
  </si>
  <si>
    <t>0600</t>
  </si>
  <si>
    <t xml:space="preserve">Другие вопросы в области охраны окружающей среды
</t>
  </si>
  <si>
    <t>0605</t>
  </si>
  <si>
    <t>Расходы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 по МП «Благоустройство территории муниципального образования город Петергоф»</t>
  </si>
  <si>
    <t>Расходы по обеспечению доступности городской среды для маломобильных групп населения по МП «Благоустройство территории муниципального образования город Петергоф»</t>
  </si>
  <si>
    <t>Расходы на реализацию мероприятий по профилактике правонарушений по МП «Безопасный город»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</si>
  <si>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</si>
  <si>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11000 00170</t>
  </si>
  <si>
    <t>Расходы на реализацию МП "Участие в мероприятиях по охране окружающей среды"</t>
  </si>
  <si>
    <t>Расходы на организацию и проведение досуговых мероприятий для жителей по МП "Культурно-досуговый Петергоф"</t>
  </si>
  <si>
    <t>Расходы на организацию и проведение мероприятий по сохранению и развитию местных традиций и обрядов по МП "Культурно-досуговый Петергоф"</t>
  </si>
  <si>
    <t>Расходы на организацию и проведение местных и участие в организации и проведении городских праздничных и иных зрелищных мероприятий по МП "Культурно-досуговый Петергоф"</t>
  </si>
  <si>
    <t>Расходы на реализацию мероприятий по МП "Благоустройство территории муниципального образования город Петергоф"</t>
  </si>
  <si>
    <t>99200 00010</t>
  </si>
  <si>
    <t>99200 00020</t>
  </si>
  <si>
    <t>99200 00021</t>
  </si>
  <si>
    <t>99200 00030</t>
  </si>
  <si>
    <t>99200 00071</t>
  </si>
  <si>
    <t>99200 00440</t>
  </si>
  <si>
    <t>99200 00180</t>
  </si>
  <si>
    <t>99200 00040</t>
  </si>
  <si>
    <t>99200 G0850</t>
  </si>
  <si>
    <t>99200 00060</t>
  </si>
  <si>
    <t>01000 00490</t>
  </si>
  <si>
    <t>01000 00510</t>
  </si>
  <si>
    <t>01000 00520</t>
  </si>
  <si>
    <t>01000 00570</t>
  </si>
  <si>
    <t>99200 00070</t>
  </si>
  <si>
    <t>99200 G0100</t>
  </si>
  <si>
    <t>06000 00080</t>
  </si>
  <si>
    <t>06000 00090</t>
  </si>
  <si>
    <t>07000 00100</t>
  </si>
  <si>
    <t>08000 00110</t>
  </si>
  <si>
    <t>03000 00120</t>
  </si>
  <si>
    <t>02000 00160</t>
  </si>
  <si>
    <t>09000 00131</t>
  </si>
  <si>
    <t>09000 00162</t>
  </si>
  <si>
    <t>09000 00167</t>
  </si>
  <si>
    <t>99300 00461</t>
  </si>
  <si>
    <t>99200 00181</t>
  </si>
  <si>
    <t>99300 00462</t>
  </si>
  <si>
    <t>04000 00190</t>
  </si>
  <si>
    <t>12000 00560</t>
  </si>
  <si>
    <t>05000 00530</t>
  </si>
  <si>
    <t>12000 00200</t>
  </si>
  <si>
    <t>12000 00210</t>
  </si>
  <si>
    <t>99200 00231</t>
  </si>
  <si>
    <t>99200 00240</t>
  </si>
  <si>
    <t>99200 00232</t>
  </si>
  <si>
    <t>99200 G0860</t>
  </si>
  <si>
    <t>99200 G0870</t>
  </si>
  <si>
    <t>99300 00463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</si>
  <si>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</si>
  <si>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</si>
  <si>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</si>
  <si>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</si>
  <si>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Распределение бюджетных ассигнований местного бюджета муниципального образования город Петергоф на 2024 год и плановый период 2025 и 2026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</si>
  <si>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</si>
  <si>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</si>
  <si>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</si>
  <si>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</si>
  <si>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</si>
  <si>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</si>
  <si>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000 1 13 02993 03 0000 130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</si>
  <si>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</si>
  <si>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</si>
  <si>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</si>
  <si>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</si>
  <si>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</si>
  <si>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 xml:space="preserve">984 2 02 29999 03 0000 150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</si>
  <si>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</si>
  <si>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</si>
  <si>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</si>
  <si>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</si>
  <si>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</si>
  <si>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</si>
  <si>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10000 SP002</t>
  </si>
  <si>
    <t>Прочие доходы от компенсации затрат бюджетов внутригородских мниципальных образований городов федерального значения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</si>
  <si>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</si>
  <si>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</si>
  <si>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09000 SP001</t>
  </si>
  <si>
    <t>09000 NP001</t>
  </si>
  <si>
    <t>09000 NP003</t>
  </si>
  <si>
    <t>09000 SP003</t>
  </si>
  <si>
    <t>10000 NP002</t>
  </si>
  <si>
    <t>10000 SP004</t>
  </si>
  <si>
    <t>10000 NP004</t>
  </si>
  <si>
    <t xml:space="preserve"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"Мой двор"
</t>
  </si>
  <si>
    <t xml:space="preserve"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"Мой двор"
</t>
  </si>
  <si>
    <t xml:space="preserve"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"Мой двор"
</t>
  </si>
  <si>
    <t xml:space="preserve">Расходы на организацию благоустройства территории муниципального образования за счет местного бюджета в рамках выполнения мероприятий программы "Мой двор"
</t>
  </si>
  <si>
    <t>&lt;&lt; Приложение  №1 к Решению МС МО г.Петергоф от 15.12.2023 года №60</t>
  </si>
  <si>
    <t>&lt;&lt;Приложение №2 к  решению МС МО г.Петергоф от 15.12.2023 №60</t>
  </si>
  <si>
    <t>&lt;&lt;Приложение №3 к  решению МС МО г.Петергоф от 15.12.2023 №60</t>
  </si>
  <si>
    <t>&lt;&lt;Приложение №4 к Решению МС МО город Петергоф от 15.12.2023 года №60</t>
  </si>
  <si>
    <t>Приложение №4 к Решению МС МО город Петергоф от 15.02.2024  №2</t>
  </si>
  <si>
    <t>Приложение  №1 к Решению МС МО г.Петергоф от 15.02.2024 № 2</t>
  </si>
  <si>
    <t>Приложение №2 к  решению МС МО г.Петергоф от 15.02.2024 №2</t>
  </si>
  <si>
    <t>Приложение №3 к  решению МС МО г.Петергоф от 15.02.2024  №2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</si>
</sst>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  <numFmt numFmtId="18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174" fontId="13" fillId="33" borderId="10" xfId="0" applyNumberFormat="1" applyFont="1" applyFill="1" applyBorder="1" applyAlignment="1">
      <alignment/>
    </xf>
    <xf numFmtId="174" fontId="14" fillId="33" borderId="10" xfId="0" applyNumberFormat="1" applyFont="1" applyFill="1" applyBorder="1" applyAlignment="1">
      <alignment/>
    </xf>
    <xf numFmtId="49" fontId="13" fillId="33" borderId="11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 shrinkToFit="1"/>
    </xf>
    <xf numFmtId="181" fontId="0" fillId="0" borderId="0" xfId="0" applyNumberFormat="1" applyAlignment="1">
      <alignment vertical="center"/>
    </xf>
    <xf numFmtId="174" fontId="7" fillId="33" borderId="10" xfId="0" applyNumberFormat="1" applyFont="1" applyFill="1" applyBorder="1" applyAlignment="1">
      <alignment wrapText="1"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181" fontId="10" fillId="33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horizontal="right" vertic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justify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174" fontId="3" fillId="33" borderId="21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61" fillId="33" borderId="14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5" fillId="33" borderId="13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61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/>
    </xf>
    <xf numFmtId="0" fontId="15" fillId="33" borderId="12" xfId="0" applyFont="1" applyFill="1" applyBorder="1" applyAlignment="1">
      <alignment vertical="top" wrapText="1" shrinkToFi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61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3"/>
  <sheetViews>
    <sheetView zoomScale="70" zoomScaleNormal="70" zoomScalePageLayoutView="0" workbookViewId="0" topLeftCell="A1">
      <selection activeCell="B1" sqref="B1:F1"/>
    </sheetView>
  </sheetViews>
  <sheetFormatPr defaultColWidth="9.140625" defaultRowHeight="15"/>
  <cols>
    <col min="1" max="1" width="9.140625" style="1" customWidth="1"/>
    <col min="2" max="2" width="32.28125" style="1" customWidth="1"/>
    <col min="3" max="3" width="52.281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spans="2:6" ht="12" customHeight="1">
      <c r="B1" s="130" t="s">
        <v>273</v>
      </c>
      <c r="C1" s="130"/>
      <c r="D1" s="130"/>
      <c r="E1" s="130"/>
      <c r="F1" s="130"/>
    </row>
    <row r="2" spans="2:6" ht="12" customHeight="1">
      <c r="B2" s="126"/>
      <c r="C2" s="126"/>
      <c r="D2" s="126"/>
      <c r="E2" s="126"/>
      <c r="F2" s="126"/>
    </row>
    <row r="3" spans="2:6" ht="15.75" customHeight="1">
      <c r="B3" s="130" t="s">
        <v>268</v>
      </c>
      <c r="C3" s="130"/>
      <c r="D3" s="130"/>
      <c r="E3" s="130"/>
      <c r="F3" s="130"/>
    </row>
    <row r="4" spans="2:6" ht="15" customHeight="1">
      <c r="B4" s="128"/>
      <c r="C4" s="128"/>
      <c r="D4" s="128"/>
      <c r="E4" s="17"/>
      <c r="F4" s="17"/>
    </row>
    <row r="5" spans="2:6" s="3" customFormat="1" ht="15">
      <c r="B5" s="131" t="s">
        <v>34</v>
      </c>
      <c r="C5" s="131"/>
      <c r="D5" s="131"/>
      <c r="E5" s="131"/>
      <c r="F5" s="131"/>
    </row>
    <row r="6" spans="2:6" s="3" customFormat="1" ht="15">
      <c r="B6" s="129" t="s">
        <v>164</v>
      </c>
      <c r="C6" s="129"/>
      <c r="D6" s="129"/>
      <c r="E6" s="129"/>
      <c r="F6" s="129"/>
    </row>
    <row r="7" spans="2:6" s="3" customFormat="1" ht="15">
      <c r="B7" s="129"/>
      <c r="C7" s="129"/>
      <c r="D7" s="129"/>
      <c r="E7" s="2"/>
      <c r="F7" s="2" t="s">
        <v>127</v>
      </c>
    </row>
    <row r="8" spans="2:6" s="3" customFormat="1" ht="14.25" customHeight="1">
      <c r="B8" s="134" t="s">
        <v>9</v>
      </c>
      <c r="C8" s="133" t="s">
        <v>10</v>
      </c>
      <c r="D8" s="133" t="s">
        <v>128</v>
      </c>
      <c r="E8" s="127" t="s">
        <v>35</v>
      </c>
      <c r="F8" s="127"/>
    </row>
    <row r="9" spans="2:6" s="2" customFormat="1" ht="47.25" customHeight="1">
      <c r="B9" s="134"/>
      <c r="C9" s="133"/>
      <c r="D9" s="133"/>
      <c r="E9" s="4" t="s">
        <v>129</v>
      </c>
      <c r="F9" s="4" t="s">
        <v>165</v>
      </c>
    </row>
    <row r="10" spans="2:6" s="8" customFormat="1" ht="18" customHeight="1">
      <c r="B10" s="5" t="s">
        <v>11</v>
      </c>
      <c r="C10" s="6" t="s">
        <v>12</v>
      </c>
      <c r="D10" s="7">
        <f>SUM(D11+D14)</f>
        <v>9967.5</v>
      </c>
      <c r="E10" s="7">
        <f>SUM(E11+E14)</f>
        <v>8638</v>
      </c>
      <c r="F10" s="7">
        <f>SUM(F11+F14)</f>
        <v>9377</v>
      </c>
    </row>
    <row r="11" spans="2:6" s="8" customFormat="1" ht="16.5" customHeight="1">
      <c r="B11" s="5" t="s">
        <v>24</v>
      </c>
      <c r="C11" s="6" t="s">
        <v>25</v>
      </c>
      <c r="D11" s="9">
        <f aca="true" t="shared" si="0" ref="D11:F12">SUM(D12)</f>
        <v>7707</v>
      </c>
      <c r="E11" s="9">
        <f t="shared" si="0"/>
        <v>8638</v>
      </c>
      <c r="F11" s="9">
        <f t="shared" si="0"/>
        <v>9377</v>
      </c>
    </row>
    <row r="12" spans="2:6" s="11" customFormat="1" ht="17.25" customHeight="1">
      <c r="B12" s="33" t="s">
        <v>26</v>
      </c>
      <c r="C12" s="34" t="s">
        <v>27</v>
      </c>
      <c r="D12" s="10">
        <f t="shared" si="0"/>
        <v>7707</v>
      </c>
      <c r="E12" s="10">
        <f t="shared" si="0"/>
        <v>8638</v>
      </c>
      <c r="F12" s="10">
        <f t="shared" si="0"/>
        <v>9377</v>
      </c>
    </row>
    <row r="13" spans="2:6" s="11" customFormat="1" ht="123.75" customHeight="1">
      <c r="B13" s="12" t="s">
        <v>28</v>
      </c>
      <c r="C13" s="125" t="s">
        <v>247</v>
      </c>
      <c r="D13" s="16">
        <v>7707</v>
      </c>
      <c r="E13" s="39">
        <v>8638</v>
      </c>
      <c r="F13" s="39">
        <v>9377</v>
      </c>
    </row>
    <row r="14" spans="2:6" s="11" customFormat="1" ht="29.25" customHeight="1">
      <c r="B14" s="19" t="s">
        <v>234</v>
      </c>
      <c r="C14" s="121" t="s">
        <v>235</v>
      </c>
      <c r="D14" s="9">
        <f aca="true" t="shared" si="1" ref="D14:F17">SUM(D15)</f>
        <v>2260.5</v>
      </c>
      <c r="E14" s="7">
        <f t="shared" si="1"/>
        <v>0</v>
      </c>
      <c r="F14" s="7">
        <f t="shared" si="1"/>
        <v>0</v>
      </c>
    </row>
    <row r="15" spans="2:6" s="11" customFormat="1" ht="14.25" customHeight="1">
      <c r="B15" s="53" t="s">
        <v>236</v>
      </c>
      <c r="C15" s="51" t="s">
        <v>237</v>
      </c>
      <c r="D15" s="16">
        <f t="shared" si="1"/>
        <v>2260.5</v>
      </c>
      <c r="E15" s="39">
        <f t="shared" si="1"/>
        <v>0</v>
      </c>
      <c r="F15" s="39">
        <f t="shared" si="1"/>
        <v>0</v>
      </c>
    </row>
    <row r="16" spans="2:6" s="11" customFormat="1" ht="15" customHeight="1">
      <c r="B16" s="53" t="s">
        <v>239</v>
      </c>
      <c r="C16" s="122" t="s">
        <v>238</v>
      </c>
      <c r="D16" s="16">
        <f t="shared" si="1"/>
        <v>2260.5</v>
      </c>
      <c r="E16" s="39">
        <f t="shared" si="1"/>
        <v>0</v>
      </c>
      <c r="F16" s="39">
        <f t="shared" si="1"/>
        <v>0</v>
      </c>
    </row>
    <row r="17" spans="2:6" s="11" customFormat="1" ht="42.75" customHeight="1">
      <c r="B17" s="12" t="s">
        <v>240</v>
      </c>
      <c r="C17" s="123" t="s">
        <v>254</v>
      </c>
      <c r="D17" s="16">
        <f t="shared" si="1"/>
        <v>2260.5</v>
      </c>
      <c r="E17" s="39">
        <f t="shared" si="1"/>
        <v>0</v>
      </c>
      <c r="F17" s="39">
        <f t="shared" si="1"/>
        <v>0</v>
      </c>
    </row>
    <row r="18" spans="2:6" s="11" customFormat="1" ht="84" customHeight="1">
      <c r="B18" s="14" t="s">
        <v>255</v>
      </c>
      <c r="C18" s="124" t="s">
        <v>256</v>
      </c>
      <c r="D18" s="16">
        <v>2260.5</v>
      </c>
      <c r="E18" s="39">
        <v>0</v>
      </c>
      <c r="F18" s="39">
        <v>0</v>
      </c>
    </row>
    <row r="19" spans="2:6" s="22" customFormat="1" ht="20.25" customHeight="1">
      <c r="B19" s="37" t="s">
        <v>1</v>
      </c>
      <c r="C19" s="36" t="s">
        <v>2</v>
      </c>
      <c r="D19" s="9">
        <f>SUM(D20)</f>
        <v>618198.2000000001</v>
      </c>
      <c r="E19" s="9">
        <f>SUM(E20)</f>
        <v>440880.1</v>
      </c>
      <c r="F19" s="9">
        <f>SUM(F20)</f>
        <v>458026.5</v>
      </c>
    </row>
    <row r="20" spans="2:6" s="11" customFormat="1" ht="49.5" customHeight="1">
      <c r="B20" s="19" t="s">
        <v>3</v>
      </c>
      <c r="C20" s="20" t="s">
        <v>7</v>
      </c>
      <c r="D20" s="9">
        <f>SUM(D27+D24+D21)</f>
        <v>618198.2000000001</v>
      </c>
      <c r="E20" s="9">
        <f>SUM(E27+E21+E24)</f>
        <v>440880.1</v>
      </c>
      <c r="F20" s="9">
        <f>SUM(F27+F21+F24)</f>
        <v>458026.5</v>
      </c>
    </row>
    <row r="21" spans="2:6" s="11" customFormat="1" ht="30.75" customHeight="1">
      <c r="B21" s="33" t="s">
        <v>31</v>
      </c>
      <c r="C21" s="51" t="s">
        <v>29</v>
      </c>
      <c r="D21" s="10">
        <f aca="true" t="shared" si="2" ref="D21:F22">SUM(D22)</f>
        <v>386368.9</v>
      </c>
      <c r="E21" s="10">
        <f t="shared" si="2"/>
        <v>401748.5</v>
      </c>
      <c r="F21" s="10">
        <f t="shared" si="2"/>
        <v>417333.3</v>
      </c>
    </row>
    <row r="22" spans="2:6" s="11" customFormat="1" ht="33" customHeight="1">
      <c r="B22" s="52" t="s">
        <v>32</v>
      </c>
      <c r="C22" s="50" t="s">
        <v>30</v>
      </c>
      <c r="D22" s="16">
        <f t="shared" si="2"/>
        <v>386368.9</v>
      </c>
      <c r="E22" s="16">
        <f t="shared" si="2"/>
        <v>401748.5</v>
      </c>
      <c r="F22" s="16">
        <f t="shared" si="2"/>
        <v>417333.3</v>
      </c>
    </row>
    <row r="23" spans="2:6" s="11" customFormat="1" ht="66" customHeight="1">
      <c r="B23" s="52" t="s">
        <v>33</v>
      </c>
      <c r="C23" s="35" t="s">
        <v>130</v>
      </c>
      <c r="D23" s="41">
        <v>386368.9</v>
      </c>
      <c r="E23" s="42">
        <v>401748.5</v>
      </c>
      <c r="F23" s="28">
        <v>417333.3</v>
      </c>
    </row>
    <row r="24" spans="2:6" s="11" customFormat="1" ht="33" customHeight="1">
      <c r="B24" s="33" t="s">
        <v>241</v>
      </c>
      <c r="C24" s="51" t="s">
        <v>242</v>
      </c>
      <c r="D24" s="117">
        <f aca="true" t="shared" si="3" ref="D24:F25">SUM(D25)</f>
        <v>194260.7</v>
      </c>
      <c r="E24" s="118">
        <f t="shared" si="3"/>
        <v>0</v>
      </c>
      <c r="F24" s="119">
        <f t="shared" si="3"/>
        <v>0</v>
      </c>
    </row>
    <row r="25" spans="2:6" s="11" customFormat="1" ht="18.75" customHeight="1">
      <c r="B25" s="52" t="s">
        <v>243</v>
      </c>
      <c r="C25" s="35" t="s">
        <v>244</v>
      </c>
      <c r="D25" s="41">
        <f t="shared" si="3"/>
        <v>194260.7</v>
      </c>
      <c r="E25" s="116">
        <f t="shared" si="3"/>
        <v>0</v>
      </c>
      <c r="F25" s="25">
        <f t="shared" si="3"/>
        <v>0</v>
      </c>
    </row>
    <row r="26" spans="2:6" s="11" customFormat="1" ht="48" customHeight="1">
      <c r="B26" s="52" t="s">
        <v>246</v>
      </c>
      <c r="C26" s="35" t="s">
        <v>245</v>
      </c>
      <c r="D26" s="41">
        <v>194260.7</v>
      </c>
      <c r="E26" s="116">
        <v>0</v>
      </c>
      <c r="F26" s="25">
        <v>0</v>
      </c>
    </row>
    <row r="27" spans="2:6" s="17" customFormat="1" ht="32.25" customHeight="1">
      <c r="B27" s="53" t="s">
        <v>23</v>
      </c>
      <c r="C27" s="54" t="s">
        <v>14</v>
      </c>
      <c r="D27" s="21">
        <f>SUM(D28+D32)</f>
        <v>37568.6</v>
      </c>
      <c r="E27" s="21">
        <f>SUM(E28+E32)</f>
        <v>39131.6</v>
      </c>
      <c r="F27" s="21">
        <f>SUM(F28+F32)</f>
        <v>40693.200000000004</v>
      </c>
    </row>
    <row r="28" spans="2:6" s="18" customFormat="1" ht="45.75" customHeight="1">
      <c r="B28" s="26" t="s">
        <v>22</v>
      </c>
      <c r="C28" s="50" t="s">
        <v>131</v>
      </c>
      <c r="D28" s="13">
        <f>D29</f>
        <v>7281.599999999999</v>
      </c>
      <c r="E28" s="13">
        <f>E29</f>
        <v>7584.5</v>
      </c>
      <c r="F28" s="13">
        <f>F29</f>
        <v>7887.4</v>
      </c>
    </row>
    <row r="29" spans="2:6" s="17" customFormat="1" ht="63" customHeight="1">
      <c r="B29" s="27" t="s">
        <v>21</v>
      </c>
      <c r="C29" s="15" t="s">
        <v>13</v>
      </c>
      <c r="D29" s="16">
        <f>SUM(D30:D31)</f>
        <v>7281.599999999999</v>
      </c>
      <c r="E29" s="16">
        <f>SUM(E30:E31)</f>
        <v>7584.5</v>
      </c>
      <c r="F29" s="16">
        <f>SUM(F30:F31)</f>
        <v>7887.4</v>
      </c>
    </row>
    <row r="30" spans="2:6" s="17" customFormat="1" ht="82.5" customHeight="1">
      <c r="B30" s="23" t="s">
        <v>20</v>
      </c>
      <c r="C30" s="24" t="s">
        <v>8</v>
      </c>
      <c r="D30" s="28">
        <v>7272.4</v>
      </c>
      <c r="E30" s="44">
        <v>7574.9</v>
      </c>
      <c r="F30" s="43">
        <v>7877.4</v>
      </c>
    </row>
    <row r="31" spans="2:6" s="17" customFormat="1" ht="115.5" customHeight="1">
      <c r="B31" s="23" t="s">
        <v>19</v>
      </c>
      <c r="C31" s="24" t="s">
        <v>4</v>
      </c>
      <c r="D31" s="25">
        <v>9.2</v>
      </c>
      <c r="E31" s="43">
        <v>9.6</v>
      </c>
      <c r="F31" s="43">
        <v>10</v>
      </c>
    </row>
    <row r="32" spans="2:6" ht="67.5" customHeight="1">
      <c r="B32" s="12" t="s">
        <v>18</v>
      </c>
      <c r="C32" s="50" t="s">
        <v>132</v>
      </c>
      <c r="D32" s="38">
        <f>D33</f>
        <v>30287</v>
      </c>
      <c r="E32" s="38">
        <f>E33</f>
        <v>31547.1</v>
      </c>
      <c r="F32" s="29">
        <f>F33</f>
        <v>32805.8</v>
      </c>
    </row>
    <row r="33" spans="2:6" ht="96" customHeight="1">
      <c r="B33" s="14" t="s">
        <v>17</v>
      </c>
      <c r="C33" s="35" t="s">
        <v>133</v>
      </c>
      <c r="D33" s="39">
        <f>SUM(D34+D35)</f>
        <v>30287</v>
      </c>
      <c r="E33" s="39">
        <f>SUM(E34+E35)</f>
        <v>31547.1</v>
      </c>
      <c r="F33" s="30">
        <f>SUM(F34+F35)</f>
        <v>32805.8</v>
      </c>
    </row>
    <row r="34" spans="2:6" ht="64.5" customHeight="1">
      <c r="B34" s="23" t="s">
        <v>16</v>
      </c>
      <c r="C34" s="24" t="s">
        <v>5</v>
      </c>
      <c r="D34" s="25">
        <v>20212.3</v>
      </c>
      <c r="E34" s="43">
        <v>21052.8</v>
      </c>
      <c r="F34" s="43">
        <v>21893.3</v>
      </c>
    </row>
    <row r="35" spans="2:6" ht="51.75" customHeight="1">
      <c r="B35" s="23" t="s">
        <v>15</v>
      </c>
      <c r="C35" s="24" t="s">
        <v>6</v>
      </c>
      <c r="D35" s="32">
        <v>10074.7</v>
      </c>
      <c r="E35" s="43">
        <v>10494.3</v>
      </c>
      <c r="F35" s="43">
        <v>10912.5</v>
      </c>
    </row>
    <row r="36" spans="2:6" ht="15">
      <c r="B36" s="127"/>
      <c r="C36" s="127"/>
      <c r="D36" s="7">
        <f>SUM(D19+D10)</f>
        <v>628165.7000000001</v>
      </c>
      <c r="E36" s="7">
        <f>SUM(E19+E10)</f>
        <v>449518.1</v>
      </c>
      <c r="F36" s="7">
        <f>SUM(F19+F10)</f>
        <v>467403.5</v>
      </c>
    </row>
    <row r="37" spans="2:6" ht="11.25" customHeight="1">
      <c r="B37" s="132"/>
      <c r="C37" s="132"/>
      <c r="D37" s="132"/>
      <c r="E37" s="17"/>
      <c r="F37" s="17"/>
    </row>
    <row r="38" spans="2:6" ht="15">
      <c r="B38" s="17"/>
      <c r="C38" s="49"/>
      <c r="D38" s="17"/>
      <c r="E38" s="17"/>
      <c r="F38" s="17"/>
    </row>
    <row r="39" spans="2:6" ht="15">
      <c r="B39" s="132"/>
      <c r="C39" s="132"/>
      <c r="D39" s="132"/>
      <c r="E39" s="17"/>
      <c r="F39" s="17"/>
    </row>
    <row r="40" spans="2:6" ht="15">
      <c r="B40" s="17"/>
      <c r="C40" s="49"/>
      <c r="D40" s="40"/>
      <c r="E40" s="40"/>
      <c r="F40" s="40"/>
    </row>
    <row r="41" ht="13.5">
      <c r="C41" s="31"/>
    </row>
    <row r="42" ht="13.5">
      <c r="C42" s="31"/>
    </row>
    <row r="43" ht="13.5">
      <c r="C43" s="31"/>
    </row>
    <row r="44" ht="13.5">
      <c r="C44" s="31"/>
    </row>
    <row r="45" ht="13.5">
      <c r="C45" s="31"/>
    </row>
    <row r="46" ht="13.5">
      <c r="C46" s="31"/>
    </row>
    <row r="47" ht="13.5">
      <c r="C47" s="31"/>
    </row>
    <row r="48" ht="13.5">
      <c r="C48" s="31"/>
    </row>
    <row r="49" ht="13.5">
      <c r="C49" s="31"/>
    </row>
    <row r="50" ht="13.5">
      <c r="C50" s="31"/>
    </row>
    <row r="51" ht="13.5">
      <c r="C51" s="31"/>
    </row>
    <row r="52" ht="13.5">
      <c r="C52" s="31"/>
    </row>
    <row r="53" ht="13.5">
      <c r="C53" s="31"/>
    </row>
  </sheetData>
  <sheetProtection/>
  <mergeCells count="13">
    <mergeCell ref="B1:F1"/>
    <mergeCell ref="B39:D39"/>
    <mergeCell ref="B37:D37"/>
    <mergeCell ref="B36:C36"/>
    <mergeCell ref="D8:D9"/>
    <mergeCell ref="C8:C9"/>
    <mergeCell ref="B8:B9"/>
    <mergeCell ref="E8:F8"/>
    <mergeCell ref="B4:D4"/>
    <mergeCell ref="B7:D7"/>
    <mergeCell ref="B3:F3"/>
    <mergeCell ref="B5:F5"/>
    <mergeCell ref="B6:F6"/>
  </mergeCells>
  <printOptions/>
  <pageMargins left="0.7" right="0.7" top="0.75" bottom="0.75" header="0.3" footer="0.3"/>
  <pageSetup fitToHeight="0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B1" sqref="B1:K1"/>
    </sheetView>
  </sheetViews>
  <sheetFormatPr defaultColWidth="9.140625" defaultRowHeight="15"/>
  <cols>
    <col min="1" max="1" width="3.57421875" style="45" customWidth="1"/>
    <col min="2" max="2" width="9.140625" style="92" customWidth="1"/>
    <col min="3" max="3" width="3.8515625" style="92" customWidth="1"/>
    <col min="4" max="4" width="17.421875" style="92" customWidth="1"/>
    <col min="5" max="5" width="4.421875" style="93" customWidth="1"/>
    <col min="6" max="6" width="6.28125" style="93" customWidth="1"/>
    <col min="7" max="7" width="12.00390625" style="93" customWidth="1"/>
    <col min="8" max="8" width="5.7109375" style="93" customWidth="1"/>
    <col min="9" max="9" width="10.28125" style="45" customWidth="1"/>
    <col min="10" max="10" width="11.421875" style="45" customWidth="1"/>
    <col min="11" max="11" width="10.00390625" style="45" customWidth="1"/>
    <col min="12" max="13" width="9.140625" style="45" customWidth="1"/>
    <col min="14" max="14" width="9.421875" style="45" bestFit="1" customWidth="1"/>
    <col min="15" max="16384" width="9.140625" style="45" customWidth="1"/>
  </cols>
  <sheetData>
    <row r="1" spans="2:11" ht="15">
      <c r="B1" s="156" t="s">
        <v>274</v>
      </c>
      <c r="C1" s="156"/>
      <c r="D1" s="156"/>
      <c r="E1" s="156"/>
      <c r="F1" s="156"/>
      <c r="G1" s="156"/>
      <c r="H1" s="156"/>
      <c r="I1" s="156"/>
      <c r="J1" s="156"/>
      <c r="K1" s="156"/>
    </row>
    <row r="3" spans="2:11" ht="14.25" customHeight="1">
      <c r="B3" s="156" t="s">
        <v>269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1" ht="38.25" customHeight="1">
      <c r="B4" s="157" t="s">
        <v>167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2:11" ht="21" customHeight="1">
      <c r="B5" s="73"/>
      <c r="C5" s="73"/>
      <c r="D5" s="73"/>
      <c r="E5" s="73"/>
      <c r="F5" s="73"/>
      <c r="G5" s="73"/>
      <c r="H5" s="73"/>
      <c r="I5" s="142" t="s">
        <v>36</v>
      </c>
      <c r="J5" s="142"/>
      <c r="K5" s="142"/>
    </row>
    <row r="6" spans="2:11" ht="15" customHeight="1">
      <c r="B6" s="143" t="s">
        <v>37</v>
      </c>
      <c r="C6" s="144"/>
      <c r="D6" s="145"/>
      <c r="E6" s="149" t="s">
        <v>9</v>
      </c>
      <c r="F6" s="150"/>
      <c r="G6" s="150"/>
      <c r="H6" s="151"/>
      <c r="I6" s="152" t="s">
        <v>40</v>
      </c>
      <c r="J6" s="154" t="s">
        <v>35</v>
      </c>
      <c r="K6" s="155"/>
    </row>
    <row r="7" spans="2:11" ht="98.25" customHeight="1">
      <c r="B7" s="146"/>
      <c r="C7" s="147"/>
      <c r="D7" s="148"/>
      <c r="E7" s="74" t="s">
        <v>38</v>
      </c>
      <c r="F7" s="75" t="s">
        <v>138</v>
      </c>
      <c r="G7" s="76" t="s">
        <v>39</v>
      </c>
      <c r="H7" s="75" t="s">
        <v>137</v>
      </c>
      <c r="I7" s="153"/>
      <c r="J7" s="55" t="s">
        <v>41</v>
      </c>
      <c r="K7" s="55" t="s">
        <v>168</v>
      </c>
    </row>
    <row r="8" spans="2:11" ht="54.75" customHeight="1">
      <c r="B8" s="158" t="s">
        <v>42</v>
      </c>
      <c r="C8" s="159"/>
      <c r="D8" s="160"/>
      <c r="E8" s="65">
        <v>901</v>
      </c>
      <c r="F8" s="77"/>
      <c r="G8" s="78"/>
      <c r="H8" s="77"/>
      <c r="I8" s="79">
        <f>SUM(I9+I26)</f>
        <v>9174.6</v>
      </c>
      <c r="J8" s="79">
        <f>SUM(J9+J26)</f>
        <v>9587.9</v>
      </c>
      <c r="K8" s="79">
        <f>SUM(K9+K26)</f>
        <v>9964.2</v>
      </c>
    </row>
    <row r="9" spans="2:11" ht="28.5" customHeight="1">
      <c r="B9" s="161" t="s">
        <v>43</v>
      </c>
      <c r="C9" s="161"/>
      <c r="D9" s="161"/>
      <c r="E9" s="65">
        <v>901</v>
      </c>
      <c r="F9" s="66" t="s">
        <v>44</v>
      </c>
      <c r="G9" s="65"/>
      <c r="H9" s="65"/>
      <c r="I9" s="67">
        <f>SUM(I10+I13+I21)</f>
        <v>9133.6</v>
      </c>
      <c r="J9" s="67">
        <f>SUM(J10+J13+J21)</f>
        <v>9545.199999999999</v>
      </c>
      <c r="K9" s="67">
        <f>SUM(K10+K13+K21)</f>
        <v>9919.800000000001</v>
      </c>
    </row>
    <row r="10" spans="2:11" s="48" customFormat="1" ht="58.5" customHeight="1">
      <c r="B10" s="162" t="s">
        <v>161</v>
      </c>
      <c r="C10" s="162"/>
      <c r="D10" s="162"/>
      <c r="E10" s="68">
        <v>901</v>
      </c>
      <c r="F10" s="69" t="s">
        <v>45</v>
      </c>
      <c r="G10" s="68" t="s">
        <v>46</v>
      </c>
      <c r="H10" s="68"/>
      <c r="I10" s="70">
        <f>I11</f>
        <v>1934.9</v>
      </c>
      <c r="J10" s="81">
        <f>SUM(J11)</f>
        <v>2015.4</v>
      </c>
      <c r="K10" s="82">
        <f>SUM(K11)</f>
        <v>2095.9</v>
      </c>
    </row>
    <row r="11" spans="2:11" s="46" customFormat="1" ht="66.75" customHeight="1">
      <c r="B11" s="139" t="s">
        <v>47</v>
      </c>
      <c r="C11" s="163"/>
      <c r="D11" s="164"/>
      <c r="E11" s="56">
        <v>901</v>
      </c>
      <c r="F11" s="57" t="s">
        <v>45</v>
      </c>
      <c r="G11" s="57" t="s">
        <v>190</v>
      </c>
      <c r="H11" s="56"/>
      <c r="I11" s="58">
        <f>SUM(I12)</f>
        <v>1934.9</v>
      </c>
      <c r="J11" s="59">
        <f>SUM(J12)</f>
        <v>2015.4</v>
      </c>
      <c r="K11" s="60">
        <f>SUM(K12)</f>
        <v>2095.9</v>
      </c>
    </row>
    <row r="12" spans="2:11" s="46" customFormat="1" ht="110.25" customHeight="1">
      <c r="B12" s="139" t="s">
        <v>48</v>
      </c>
      <c r="C12" s="140"/>
      <c r="D12" s="141"/>
      <c r="E12" s="56">
        <v>901</v>
      </c>
      <c r="F12" s="57" t="s">
        <v>45</v>
      </c>
      <c r="G12" s="57" t="s">
        <v>190</v>
      </c>
      <c r="H12" s="56">
        <v>100</v>
      </c>
      <c r="I12" s="58">
        <v>1934.9</v>
      </c>
      <c r="J12" s="59">
        <v>2015.4</v>
      </c>
      <c r="K12" s="60">
        <v>2095.9</v>
      </c>
    </row>
    <row r="13" spans="2:11" ht="84" customHeight="1">
      <c r="B13" s="162" t="s">
        <v>162</v>
      </c>
      <c r="C13" s="162"/>
      <c r="D13" s="162"/>
      <c r="E13" s="68">
        <v>901</v>
      </c>
      <c r="F13" s="69" t="s">
        <v>49</v>
      </c>
      <c r="G13" s="68"/>
      <c r="H13" s="68"/>
      <c r="I13" s="70">
        <f>SUM(I14+I16+I18)</f>
        <v>6998.7</v>
      </c>
      <c r="J13" s="81">
        <f>SUM(J14+J16+J18)</f>
        <v>7326.5</v>
      </c>
      <c r="K13" s="81">
        <f>SUM(K14+K16+K18)</f>
        <v>7617.300000000001</v>
      </c>
    </row>
    <row r="14" spans="2:11" s="46" customFormat="1" ht="69.75" customHeight="1">
      <c r="B14" s="139" t="s">
        <v>50</v>
      </c>
      <c r="C14" s="140"/>
      <c r="D14" s="141"/>
      <c r="E14" s="56">
        <v>901</v>
      </c>
      <c r="F14" s="57" t="s">
        <v>49</v>
      </c>
      <c r="G14" s="57" t="s">
        <v>191</v>
      </c>
      <c r="H14" s="56"/>
      <c r="I14" s="58">
        <f>SUM(I15)</f>
        <v>1637.3</v>
      </c>
      <c r="J14" s="59">
        <f>SUM(J15)</f>
        <v>1705.4</v>
      </c>
      <c r="K14" s="59">
        <f>SUM(K15)</f>
        <v>1773.4</v>
      </c>
    </row>
    <row r="15" spans="2:11" ht="111.75" customHeight="1">
      <c r="B15" s="139" t="s">
        <v>51</v>
      </c>
      <c r="C15" s="140"/>
      <c r="D15" s="141"/>
      <c r="E15" s="56">
        <v>901</v>
      </c>
      <c r="F15" s="57" t="s">
        <v>49</v>
      </c>
      <c r="G15" s="57" t="s">
        <v>191</v>
      </c>
      <c r="H15" s="56">
        <v>100</v>
      </c>
      <c r="I15" s="58">
        <v>1637.3</v>
      </c>
      <c r="J15" s="59">
        <v>1705.4</v>
      </c>
      <c r="K15" s="59">
        <v>1773.4</v>
      </c>
    </row>
    <row r="16" spans="2:11" s="46" customFormat="1" ht="94.5" customHeight="1">
      <c r="B16" s="139" t="s">
        <v>52</v>
      </c>
      <c r="C16" s="140"/>
      <c r="D16" s="141"/>
      <c r="E16" s="56">
        <v>901</v>
      </c>
      <c r="F16" s="57" t="s">
        <v>49</v>
      </c>
      <c r="G16" s="57" t="s">
        <v>192</v>
      </c>
      <c r="H16" s="56"/>
      <c r="I16" s="58">
        <f>SUM(I17)</f>
        <v>327.4</v>
      </c>
      <c r="J16" s="59">
        <f>SUM(J17)</f>
        <v>389.7</v>
      </c>
      <c r="K16" s="59">
        <f>SUM(K17)</f>
        <v>405.3</v>
      </c>
    </row>
    <row r="17" spans="2:11" ht="111.75" customHeight="1">
      <c r="B17" s="139" t="s">
        <v>48</v>
      </c>
      <c r="C17" s="140"/>
      <c r="D17" s="141"/>
      <c r="E17" s="56">
        <v>901</v>
      </c>
      <c r="F17" s="57" t="s">
        <v>49</v>
      </c>
      <c r="G17" s="57" t="s">
        <v>192</v>
      </c>
      <c r="H17" s="56">
        <v>100</v>
      </c>
      <c r="I17" s="58">
        <v>327.4</v>
      </c>
      <c r="J17" s="59">
        <v>389.7</v>
      </c>
      <c r="K17" s="59">
        <v>405.3</v>
      </c>
    </row>
    <row r="18" spans="2:11" s="46" customFormat="1" ht="55.5" customHeight="1">
      <c r="B18" s="139" t="s">
        <v>53</v>
      </c>
      <c r="C18" s="140"/>
      <c r="D18" s="141"/>
      <c r="E18" s="56">
        <v>901</v>
      </c>
      <c r="F18" s="57" t="s">
        <v>49</v>
      </c>
      <c r="G18" s="57" t="s">
        <v>193</v>
      </c>
      <c r="H18" s="56"/>
      <c r="I18" s="58">
        <f>SUM(I19+I20)</f>
        <v>5034</v>
      </c>
      <c r="J18" s="60">
        <f>SUM(J19+J20)</f>
        <v>5231.4</v>
      </c>
      <c r="K18" s="60">
        <f>SUM(K19+K20)</f>
        <v>5438.6</v>
      </c>
    </row>
    <row r="19" spans="2:11" ht="111" customHeight="1">
      <c r="B19" s="139" t="s">
        <v>48</v>
      </c>
      <c r="C19" s="140"/>
      <c r="D19" s="141"/>
      <c r="E19" s="56">
        <v>901</v>
      </c>
      <c r="F19" s="57" t="s">
        <v>49</v>
      </c>
      <c r="G19" s="57" t="s">
        <v>193</v>
      </c>
      <c r="H19" s="56">
        <v>100</v>
      </c>
      <c r="I19" s="58">
        <v>4960.2</v>
      </c>
      <c r="J19" s="59">
        <v>5166.4</v>
      </c>
      <c r="K19" s="60">
        <v>5372.5</v>
      </c>
    </row>
    <row r="20" spans="2:11" ht="55.5" customHeight="1">
      <c r="B20" s="139" t="s">
        <v>54</v>
      </c>
      <c r="C20" s="140"/>
      <c r="D20" s="141"/>
      <c r="E20" s="56">
        <v>901</v>
      </c>
      <c r="F20" s="57" t="s">
        <v>49</v>
      </c>
      <c r="G20" s="57" t="s">
        <v>193</v>
      </c>
      <c r="H20" s="56">
        <v>200</v>
      </c>
      <c r="I20" s="63">
        <v>73.8</v>
      </c>
      <c r="J20" s="60">
        <v>65</v>
      </c>
      <c r="K20" s="59">
        <v>66.1</v>
      </c>
    </row>
    <row r="21" spans="2:11" s="48" customFormat="1" ht="27.75" customHeight="1">
      <c r="B21" s="165" t="s">
        <v>55</v>
      </c>
      <c r="C21" s="166"/>
      <c r="D21" s="167"/>
      <c r="E21" s="68">
        <v>901</v>
      </c>
      <c r="F21" s="69" t="s">
        <v>56</v>
      </c>
      <c r="G21" s="69"/>
      <c r="H21" s="68"/>
      <c r="I21" s="71">
        <f>SUM(I22+I24)</f>
        <v>200</v>
      </c>
      <c r="J21" s="71">
        <f>SUM(J22+J24)</f>
        <v>203.3</v>
      </c>
      <c r="K21" s="71">
        <f>SUM(K22+K24)</f>
        <v>206.6</v>
      </c>
    </row>
    <row r="22" spans="2:11" s="46" customFormat="1" ht="54.75" customHeight="1">
      <c r="B22" s="139" t="s">
        <v>57</v>
      </c>
      <c r="C22" s="140"/>
      <c r="D22" s="141"/>
      <c r="E22" s="56">
        <v>901</v>
      </c>
      <c r="F22" s="57" t="s">
        <v>56</v>
      </c>
      <c r="G22" s="57" t="s">
        <v>194</v>
      </c>
      <c r="H22" s="56"/>
      <c r="I22" s="58">
        <f>SUM(I23)</f>
        <v>80</v>
      </c>
      <c r="J22" s="59">
        <f>SUM(J23)</f>
        <v>83.3</v>
      </c>
      <c r="K22" s="59">
        <f>SUM(K23)</f>
        <v>86.6</v>
      </c>
    </row>
    <row r="23" spans="2:11" ht="55.5" customHeight="1">
      <c r="B23" s="139" t="s">
        <v>54</v>
      </c>
      <c r="C23" s="140"/>
      <c r="D23" s="141"/>
      <c r="E23" s="56">
        <v>901</v>
      </c>
      <c r="F23" s="57" t="s">
        <v>56</v>
      </c>
      <c r="G23" s="57" t="s">
        <v>194</v>
      </c>
      <c r="H23" s="56">
        <v>200</v>
      </c>
      <c r="I23" s="58">
        <v>80</v>
      </c>
      <c r="J23" s="59">
        <v>83.3</v>
      </c>
      <c r="K23" s="59">
        <v>86.6</v>
      </c>
    </row>
    <row r="24" spans="2:11" s="46" customFormat="1" ht="40.5" customHeight="1">
      <c r="B24" s="139" t="s">
        <v>58</v>
      </c>
      <c r="C24" s="140"/>
      <c r="D24" s="141"/>
      <c r="E24" s="56">
        <v>901</v>
      </c>
      <c r="F24" s="57" t="s">
        <v>56</v>
      </c>
      <c r="G24" s="57" t="s">
        <v>195</v>
      </c>
      <c r="H24" s="56"/>
      <c r="I24" s="58">
        <f>SUM(I25)</f>
        <v>120</v>
      </c>
      <c r="J24" s="83">
        <f>SUM(J25)</f>
        <v>120</v>
      </c>
      <c r="K24" s="83">
        <f>SUM(K25)</f>
        <v>120</v>
      </c>
    </row>
    <row r="25" spans="2:11" ht="15" customHeight="1">
      <c r="B25" s="139" t="s">
        <v>59</v>
      </c>
      <c r="C25" s="140"/>
      <c r="D25" s="141"/>
      <c r="E25" s="56">
        <v>901</v>
      </c>
      <c r="F25" s="57" t="s">
        <v>56</v>
      </c>
      <c r="G25" s="57" t="s">
        <v>195</v>
      </c>
      <c r="H25" s="56">
        <v>800</v>
      </c>
      <c r="I25" s="58">
        <v>120</v>
      </c>
      <c r="J25" s="83">
        <v>120</v>
      </c>
      <c r="K25" s="83">
        <v>120</v>
      </c>
    </row>
    <row r="26" spans="2:11" ht="15" customHeight="1">
      <c r="B26" s="168" t="s">
        <v>60</v>
      </c>
      <c r="C26" s="169"/>
      <c r="D26" s="170"/>
      <c r="E26" s="65">
        <v>901</v>
      </c>
      <c r="F26" s="66" t="s">
        <v>61</v>
      </c>
      <c r="G26" s="65"/>
      <c r="H26" s="65"/>
      <c r="I26" s="67">
        <f aca="true" t="shared" si="0" ref="I26:K28">SUM(I27)</f>
        <v>41</v>
      </c>
      <c r="J26" s="80">
        <f t="shared" si="0"/>
        <v>42.7</v>
      </c>
      <c r="K26" s="80">
        <f t="shared" si="0"/>
        <v>44.4</v>
      </c>
    </row>
    <row r="27" spans="2:11" ht="40.5" customHeight="1">
      <c r="B27" s="165" t="s">
        <v>62</v>
      </c>
      <c r="C27" s="166"/>
      <c r="D27" s="167"/>
      <c r="E27" s="68">
        <v>901</v>
      </c>
      <c r="F27" s="69" t="s">
        <v>63</v>
      </c>
      <c r="G27" s="68"/>
      <c r="H27" s="68"/>
      <c r="I27" s="70">
        <f t="shared" si="0"/>
        <v>41</v>
      </c>
      <c r="J27" s="81">
        <f t="shared" si="0"/>
        <v>42.7</v>
      </c>
      <c r="K27" s="81">
        <f t="shared" si="0"/>
        <v>44.4</v>
      </c>
    </row>
    <row r="28" spans="2:11" ht="83.25" customHeight="1">
      <c r="B28" s="139" t="s">
        <v>134</v>
      </c>
      <c r="C28" s="140"/>
      <c r="D28" s="141"/>
      <c r="E28" s="56">
        <v>901</v>
      </c>
      <c r="F28" s="57" t="s">
        <v>63</v>
      </c>
      <c r="G28" s="57" t="s">
        <v>196</v>
      </c>
      <c r="H28" s="56"/>
      <c r="I28" s="58">
        <f t="shared" si="0"/>
        <v>41</v>
      </c>
      <c r="J28" s="59">
        <f t="shared" si="0"/>
        <v>42.7</v>
      </c>
      <c r="K28" s="59">
        <f t="shared" si="0"/>
        <v>44.4</v>
      </c>
    </row>
    <row r="29" spans="2:11" ht="56.25" customHeight="1">
      <c r="B29" s="139" t="s">
        <v>54</v>
      </c>
      <c r="C29" s="140"/>
      <c r="D29" s="141"/>
      <c r="E29" s="56">
        <v>901</v>
      </c>
      <c r="F29" s="57" t="s">
        <v>63</v>
      </c>
      <c r="G29" s="57" t="s">
        <v>196</v>
      </c>
      <c r="H29" s="56">
        <v>200</v>
      </c>
      <c r="I29" s="58">
        <v>41</v>
      </c>
      <c r="J29" s="59">
        <v>42.7</v>
      </c>
      <c r="K29" s="59">
        <v>44.4</v>
      </c>
    </row>
    <row r="30" spans="2:11" ht="56.25" customHeight="1">
      <c r="B30" s="168" t="s">
        <v>64</v>
      </c>
      <c r="C30" s="169"/>
      <c r="D30" s="170"/>
      <c r="E30" s="65">
        <v>984</v>
      </c>
      <c r="F30" s="66"/>
      <c r="G30" s="66"/>
      <c r="H30" s="65"/>
      <c r="I30" s="67">
        <f>SUM(I31+I56+I62+I74+I110+I128+I144+I158+I168+I106)</f>
        <v>637959</v>
      </c>
      <c r="J30" s="67">
        <f>SUM(J31+J56+J62+J74+J110+J128+J144+J158+J168+J106)</f>
        <v>429452.50000000006</v>
      </c>
      <c r="K30" s="67">
        <f>SUM(K31+K56+K62+K74+K110+K128+K144+K158+K168+K106)</f>
        <v>435939.30000000005</v>
      </c>
    </row>
    <row r="31" spans="2:11" ht="27" customHeight="1">
      <c r="B31" s="161" t="s">
        <v>43</v>
      </c>
      <c r="C31" s="161"/>
      <c r="D31" s="161"/>
      <c r="E31" s="65">
        <v>984</v>
      </c>
      <c r="F31" s="66" t="s">
        <v>44</v>
      </c>
      <c r="G31" s="66"/>
      <c r="H31" s="65"/>
      <c r="I31" s="67">
        <f>SUM(I32+I40+I43)</f>
        <v>49628</v>
      </c>
      <c r="J31" s="67">
        <f>SUM(J32+J40+J43)</f>
        <v>51266.399999999994</v>
      </c>
      <c r="K31" s="67">
        <f>SUM(K32+K40+K43)</f>
        <v>53307.1</v>
      </c>
    </row>
    <row r="32" spans="2:11" s="46" customFormat="1" ht="97.5" customHeight="1">
      <c r="B32" s="165" t="s">
        <v>248</v>
      </c>
      <c r="C32" s="166"/>
      <c r="D32" s="167"/>
      <c r="E32" s="68">
        <v>984</v>
      </c>
      <c r="F32" s="69" t="s">
        <v>65</v>
      </c>
      <c r="G32" s="68"/>
      <c r="H32" s="68"/>
      <c r="I32" s="70">
        <f>SUM(I33+I37)</f>
        <v>49239.4</v>
      </c>
      <c r="J32" s="70">
        <f>SUM(J33+J37)</f>
        <v>50866.799999999996</v>
      </c>
      <c r="K32" s="70">
        <f>SUM(K33+K37)</f>
        <v>52895.4</v>
      </c>
    </row>
    <row r="33" spans="2:11" s="46" customFormat="1" ht="54.75" customHeight="1">
      <c r="B33" s="139" t="s">
        <v>66</v>
      </c>
      <c r="C33" s="140"/>
      <c r="D33" s="141"/>
      <c r="E33" s="56">
        <v>984</v>
      </c>
      <c r="F33" s="57" t="s">
        <v>65</v>
      </c>
      <c r="G33" s="57" t="s">
        <v>197</v>
      </c>
      <c r="H33" s="56"/>
      <c r="I33" s="58">
        <f>SUM(I34+I35+I36)</f>
        <v>41967</v>
      </c>
      <c r="J33" s="58">
        <f>SUM(J34+J35+J36)</f>
        <v>43291.899999999994</v>
      </c>
      <c r="K33" s="58">
        <f>SUM(K34+K35+K36)</f>
        <v>45018</v>
      </c>
    </row>
    <row r="34" spans="2:11" ht="111" customHeight="1">
      <c r="B34" s="139" t="s">
        <v>48</v>
      </c>
      <c r="C34" s="140"/>
      <c r="D34" s="141"/>
      <c r="E34" s="56">
        <v>984</v>
      </c>
      <c r="F34" s="57" t="s">
        <v>65</v>
      </c>
      <c r="G34" s="57" t="s">
        <v>197</v>
      </c>
      <c r="H34" s="56">
        <v>100</v>
      </c>
      <c r="I34" s="58">
        <v>32294.2</v>
      </c>
      <c r="J34" s="60">
        <v>33636.4</v>
      </c>
      <c r="K34" s="59">
        <v>34978.5</v>
      </c>
    </row>
    <row r="35" spans="2:11" ht="57" customHeight="1">
      <c r="B35" s="139" t="s">
        <v>54</v>
      </c>
      <c r="C35" s="140"/>
      <c r="D35" s="141"/>
      <c r="E35" s="56">
        <v>984</v>
      </c>
      <c r="F35" s="57" t="s">
        <v>65</v>
      </c>
      <c r="G35" s="57" t="s">
        <v>197</v>
      </c>
      <c r="H35" s="56">
        <v>200</v>
      </c>
      <c r="I35" s="58">
        <v>9664.1</v>
      </c>
      <c r="J35" s="60">
        <v>9646.8</v>
      </c>
      <c r="K35" s="59">
        <v>10030.8</v>
      </c>
    </row>
    <row r="36" spans="2:11" ht="15" customHeight="1">
      <c r="B36" s="139" t="s">
        <v>59</v>
      </c>
      <c r="C36" s="140"/>
      <c r="D36" s="141"/>
      <c r="E36" s="56">
        <v>984</v>
      </c>
      <c r="F36" s="57" t="s">
        <v>65</v>
      </c>
      <c r="G36" s="57" t="s">
        <v>197</v>
      </c>
      <c r="H36" s="56">
        <v>800</v>
      </c>
      <c r="I36" s="58">
        <v>8.7</v>
      </c>
      <c r="J36" s="59">
        <v>8.7</v>
      </c>
      <c r="K36" s="59">
        <v>8.7</v>
      </c>
    </row>
    <row r="37" spans="2:11" ht="96" customHeight="1">
      <c r="B37" s="139" t="s">
        <v>229</v>
      </c>
      <c r="C37" s="140"/>
      <c r="D37" s="141"/>
      <c r="E37" s="56">
        <v>984</v>
      </c>
      <c r="F37" s="57" t="s">
        <v>65</v>
      </c>
      <c r="G37" s="57" t="s">
        <v>198</v>
      </c>
      <c r="H37" s="56"/>
      <c r="I37" s="58">
        <f>SUM(I38+I39)</f>
        <v>7272.4</v>
      </c>
      <c r="J37" s="58">
        <f>SUM(J38+J39)</f>
        <v>7574.9</v>
      </c>
      <c r="K37" s="58">
        <f>SUM(K38+K39)</f>
        <v>7877.4</v>
      </c>
    </row>
    <row r="38" spans="2:11" ht="111" customHeight="1">
      <c r="B38" s="139" t="s">
        <v>48</v>
      </c>
      <c r="C38" s="140"/>
      <c r="D38" s="141"/>
      <c r="E38" s="56">
        <v>984</v>
      </c>
      <c r="F38" s="57" t="s">
        <v>65</v>
      </c>
      <c r="G38" s="57" t="s">
        <v>198</v>
      </c>
      <c r="H38" s="56">
        <v>100</v>
      </c>
      <c r="I38" s="58">
        <v>6772</v>
      </c>
      <c r="J38" s="59">
        <v>7053.7</v>
      </c>
      <c r="K38" s="60">
        <v>7335.4</v>
      </c>
    </row>
    <row r="39" spans="2:11" ht="54.75" customHeight="1">
      <c r="B39" s="139" t="s">
        <v>54</v>
      </c>
      <c r="C39" s="140"/>
      <c r="D39" s="141"/>
      <c r="E39" s="56">
        <v>984</v>
      </c>
      <c r="F39" s="57" t="s">
        <v>65</v>
      </c>
      <c r="G39" s="57" t="s">
        <v>198</v>
      </c>
      <c r="H39" s="56">
        <v>200</v>
      </c>
      <c r="I39" s="58">
        <v>500.4</v>
      </c>
      <c r="J39" s="59">
        <v>521.2</v>
      </c>
      <c r="K39" s="60">
        <v>542</v>
      </c>
    </row>
    <row r="40" spans="2:11" s="84" customFormat="1" ht="15" customHeight="1">
      <c r="B40" s="162" t="s">
        <v>67</v>
      </c>
      <c r="C40" s="162"/>
      <c r="D40" s="162"/>
      <c r="E40" s="68">
        <v>984</v>
      </c>
      <c r="F40" s="69" t="s">
        <v>68</v>
      </c>
      <c r="G40" s="68"/>
      <c r="H40" s="68"/>
      <c r="I40" s="70">
        <f aca="true" t="shared" si="1" ref="I40:K41">I41</f>
        <v>100</v>
      </c>
      <c r="J40" s="70">
        <f t="shared" si="1"/>
        <v>100</v>
      </c>
      <c r="K40" s="70">
        <f t="shared" si="1"/>
        <v>100</v>
      </c>
    </row>
    <row r="41" spans="2:11" s="46" customFormat="1" ht="14.25" customHeight="1">
      <c r="B41" s="139" t="s">
        <v>69</v>
      </c>
      <c r="C41" s="140"/>
      <c r="D41" s="141"/>
      <c r="E41" s="56">
        <v>984</v>
      </c>
      <c r="F41" s="57" t="s">
        <v>68</v>
      </c>
      <c r="G41" s="57" t="s">
        <v>199</v>
      </c>
      <c r="H41" s="57"/>
      <c r="I41" s="58">
        <f t="shared" si="1"/>
        <v>100</v>
      </c>
      <c r="J41" s="58">
        <f t="shared" si="1"/>
        <v>100</v>
      </c>
      <c r="K41" s="58">
        <f t="shared" si="1"/>
        <v>100</v>
      </c>
    </row>
    <row r="42" spans="2:11" ht="14.25" customHeight="1">
      <c r="B42" s="139" t="s">
        <v>59</v>
      </c>
      <c r="C42" s="140"/>
      <c r="D42" s="141"/>
      <c r="E42" s="56">
        <v>984</v>
      </c>
      <c r="F42" s="57" t="s">
        <v>68</v>
      </c>
      <c r="G42" s="57" t="s">
        <v>199</v>
      </c>
      <c r="H42" s="57" t="s">
        <v>70</v>
      </c>
      <c r="I42" s="58">
        <v>100</v>
      </c>
      <c r="J42" s="60">
        <v>100</v>
      </c>
      <c r="K42" s="60">
        <v>100</v>
      </c>
    </row>
    <row r="43" spans="2:11" s="46" customFormat="1" ht="27.75" customHeight="1">
      <c r="B43" s="176" t="s">
        <v>55</v>
      </c>
      <c r="C43" s="176"/>
      <c r="D43" s="176"/>
      <c r="E43" s="68">
        <v>984</v>
      </c>
      <c r="F43" s="69" t="s">
        <v>56</v>
      </c>
      <c r="G43" s="68"/>
      <c r="H43" s="68"/>
      <c r="I43" s="70">
        <f>SUM(I52+I54+I44+I46+I48+I50)</f>
        <v>288.6</v>
      </c>
      <c r="J43" s="70">
        <f>SUM(J52+J54+J44+J46+J48+J50)</f>
        <v>299.59999999999997</v>
      </c>
      <c r="K43" s="70">
        <f>SUM(K52+K54+K44+K46+K48+K50)</f>
        <v>311.7</v>
      </c>
    </row>
    <row r="44" spans="2:11" s="46" customFormat="1" ht="83.25" customHeight="1">
      <c r="B44" s="139" t="s">
        <v>169</v>
      </c>
      <c r="C44" s="140"/>
      <c r="D44" s="141"/>
      <c r="E44" s="56">
        <v>984</v>
      </c>
      <c r="F44" s="57" t="s">
        <v>56</v>
      </c>
      <c r="G44" s="62" t="s">
        <v>200</v>
      </c>
      <c r="H44" s="68"/>
      <c r="I44" s="70">
        <f>SUM(I45)</f>
        <v>45.4</v>
      </c>
      <c r="J44" s="70">
        <f>SUM(J45)</f>
        <v>47.3</v>
      </c>
      <c r="K44" s="70">
        <f>SUM(K45)</f>
        <v>49.2</v>
      </c>
    </row>
    <row r="45" spans="2:11" s="46" customFormat="1" ht="42" customHeight="1">
      <c r="B45" s="139" t="s">
        <v>71</v>
      </c>
      <c r="C45" s="140"/>
      <c r="D45" s="141"/>
      <c r="E45" s="56">
        <v>984</v>
      </c>
      <c r="F45" s="57" t="s">
        <v>56</v>
      </c>
      <c r="G45" s="62" t="s">
        <v>200</v>
      </c>
      <c r="H45" s="68">
        <v>200</v>
      </c>
      <c r="I45" s="70">
        <v>45.4</v>
      </c>
      <c r="J45" s="70">
        <v>47.3</v>
      </c>
      <c r="K45" s="70">
        <v>49.2</v>
      </c>
    </row>
    <row r="46" spans="2:11" s="46" customFormat="1" ht="57" customHeight="1">
      <c r="B46" s="136" t="s">
        <v>182</v>
      </c>
      <c r="C46" s="137"/>
      <c r="D46" s="138"/>
      <c r="E46" s="56">
        <v>984</v>
      </c>
      <c r="F46" s="57" t="s">
        <v>56</v>
      </c>
      <c r="G46" s="62" t="s">
        <v>201</v>
      </c>
      <c r="H46" s="68"/>
      <c r="I46" s="70">
        <f>SUM(I47)</f>
        <v>38</v>
      </c>
      <c r="J46" s="70">
        <f>SUM(J47)</f>
        <v>39.6</v>
      </c>
      <c r="K46" s="70">
        <f>SUM(K47)</f>
        <v>41.1</v>
      </c>
    </row>
    <row r="47" spans="2:11" s="46" customFormat="1" ht="45" customHeight="1">
      <c r="B47" s="139" t="s">
        <v>71</v>
      </c>
      <c r="C47" s="140"/>
      <c r="D47" s="141"/>
      <c r="E47" s="56">
        <v>984</v>
      </c>
      <c r="F47" s="57" t="s">
        <v>56</v>
      </c>
      <c r="G47" s="62" t="s">
        <v>201</v>
      </c>
      <c r="H47" s="68">
        <v>200</v>
      </c>
      <c r="I47" s="70">
        <v>38</v>
      </c>
      <c r="J47" s="70">
        <v>39.6</v>
      </c>
      <c r="K47" s="70">
        <v>41.1</v>
      </c>
    </row>
    <row r="48" spans="2:11" s="46" customFormat="1" ht="98.25" customHeight="1">
      <c r="B48" s="136" t="s">
        <v>183</v>
      </c>
      <c r="C48" s="137"/>
      <c r="D48" s="138"/>
      <c r="E48" s="56">
        <v>984</v>
      </c>
      <c r="F48" s="57" t="s">
        <v>56</v>
      </c>
      <c r="G48" s="62" t="s">
        <v>202</v>
      </c>
      <c r="H48" s="68"/>
      <c r="I48" s="70">
        <f>SUM(I49)</f>
        <v>38</v>
      </c>
      <c r="J48" s="70">
        <f>SUM(J49)</f>
        <v>39.6</v>
      </c>
      <c r="K48" s="70">
        <f>SUM(K49)</f>
        <v>41.2</v>
      </c>
    </row>
    <row r="49" spans="2:11" s="46" customFormat="1" ht="42.75" customHeight="1">
      <c r="B49" s="139" t="s">
        <v>71</v>
      </c>
      <c r="C49" s="140"/>
      <c r="D49" s="141"/>
      <c r="E49" s="56">
        <v>984</v>
      </c>
      <c r="F49" s="57" t="s">
        <v>56</v>
      </c>
      <c r="G49" s="62" t="s">
        <v>202</v>
      </c>
      <c r="H49" s="68">
        <v>200</v>
      </c>
      <c r="I49" s="70">
        <v>38</v>
      </c>
      <c r="J49" s="70">
        <v>39.6</v>
      </c>
      <c r="K49" s="70">
        <v>41.2</v>
      </c>
    </row>
    <row r="50" spans="2:11" s="46" customFormat="1" ht="69" customHeight="1">
      <c r="B50" s="136" t="s">
        <v>98</v>
      </c>
      <c r="C50" s="137"/>
      <c r="D50" s="138"/>
      <c r="E50" s="56">
        <v>984</v>
      </c>
      <c r="F50" s="57" t="s">
        <v>56</v>
      </c>
      <c r="G50" s="62" t="s">
        <v>203</v>
      </c>
      <c r="H50" s="68"/>
      <c r="I50" s="70">
        <f>SUM(I51)</f>
        <v>38</v>
      </c>
      <c r="J50" s="70">
        <f>SUM(J51)</f>
        <v>39.5</v>
      </c>
      <c r="K50" s="70">
        <f>SUM(K51)</f>
        <v>41.2</v>
      </c>
    </row>
    <row r="51" spans="2:11" s="46" customFormat="1" ht="46.5" customHeight="1">
      <c r="B51" s="139" t="s">
        <v>71</v>
      </c>
      <c r="C51" s="140"/>
      <c r="D51" s="141"/>
      <c r="E51" s="56">
        <v>984</v>
      </c>
      <c r="F51" s="57" t="s">
        <v>56</v>
      </c>
      <c r="G51" s="62" t="s">
        <v>203</v>
      </c>
      <c r="H51" s="68">
        <v>200</v>
      </c>
      <c r="I51" s="70">
        <v>38</v>
      </c>
      <c r="J51" s="70">
        <v>39.5</v>
      </c>
      <c r="K51" s="70">
        <v>41.2</v>
      </c>
    </row>
    <row r="52" spans="2:11" s="46" customFormat="1" ht="69" customHeight="1">
      <c r="B52" s="139" t="s">
        <v>135</v>
      </c>
      <c r="C52" s="140"/>
      <c r="D52" s="141"/>
      <c r="E52" s="61">
        <v>984</v>
      </c>
      <c r="F52" s="62" t="s">
        <v>56</v>
      </c>
      <c r="G52" s="62" t="s">
        <v>204</v>
      </c>
      <c r="H52" s="61"/>
      <c r="I52" s="63">
        <f>SUM(I53)</f>
        <v>120</v>
      </c>
      <c r="J52" s="63">
        <f>SUM(J53)</f>
        <v>124</v>
      </c>
      <c r="K52" s="63">
        <f>SUM(K53)</f>
        <v>129</v>
      </c>
    </row>
    <row r="53" spans="2:11" s="46" customFormat="1" ht="45" customHeight="1">
      <c r="B53" s="171" t="s">
        <v>71</v>
      </c>
      <c r="C53" s="172"/>
      <c r="D53" s="173"/>
      <c r="E53" s="61">
        <v>984</v>
      </c>
      <c r="F53" s="62" t="s">
        <v>56</v>
      </c>
      <c r="G53" s="62" t="s">
        <v>204</v>
      </c>
      <c r="H53" s="61">
        <v>200</v>
      </c>
      <c r="I53" s="63">
        <v>120</v>
      </c>
      <c r="J53" s="60">
        <v>124</v>
      </c>
      <c r="K53" s="60">
        <v>129</v>
      </c>
    </row>
    <row r="54" spans="2:11" s="85" customFormat="1" ht="97.5" customHeight="1">
      <c r="B54" s="139" t="s">
        <v>230</v>
      </c>
      <c r="C54" s="140"/>
      <c r="D54" s="141"/>
      <c r="E54" s="56">
        <v>984</v>
      </c>
      <c r="F54" s="57" t="s">
        <v>56</v>
      </c>
      <c r="G54" s="57" t="s">
        <v>205</v>
      </c>
      <c r="H54" s="56"/>
      <c r="I54" s="58">
        <f>SUM(I55)</f>
        <v>9.2</v>
      </c>
      <c r="J54" s="58">
        <f>SUM(J55)</f>
        <v>9.6</v>
      </c>
      <c r="K54" s="58">
        <f>SUM(K55)</f>
        <v>10</v>
      </c>
    </row>
    <row r="55" spans="2:11" s="85" customFormat="1" ht="43.5" customHeight="1">
      <c r="B55" s="139" t="s">
        <v>72</v>
      </c>
      <c r="C55" s="140"/>
      <c r="D55" s="141"/>
      <c r="E55" s="56">
        <v>984</v>
      </c>
      <c r="F55" s="57" t="s">
        <v>56</v>
      </c>
      <c r="G55" s="57" t="s">
        <v>205</v>
      </c>
      <c r="H55" s="56">
        <v>200</v>
      </c>
      <c r="I55" s="58">
        <v>9.2</v>
      </c>
      <c r="J55" s="64">
        <v>9.6</v>
      </c>
      <c r="K55" s="111">
        <v>10</v>
      </c>
    </row>
    <row r="56" spans="2:11" s="46" customFormat="1" ht="56.25" customHeight="1">
      <c r="B56" s="161" t="s">
        <v>73</v>
      </c>
      <c r="C56" s="161"/>
      <c r="D56" s="161"/>
      <c r="E56" s="65">
        <v>984</v>
      </c>
      <c r="F56" s="66" t="s">
        <v>74</v>
      </c>
      <c r="G56" s="66"/>
      <c r="H56" s="65"/>
      <c r="I56" s="67">
        <f>SUM(I57)</f>
        <v>267.1</v>
      </c>
      <c r="J56" s="67">
        <f>SUM(J57)</f>
        <v>278.4</v>
      </c>
      <c r="K56" s="67">
        <f>SUM(K57)</f>
        <v>289.5</v>
      </c>
    </row>
    <row r="57" spans="2:11" s="46" customFormat="1" ht="69" customHeight="1">
      <c r="B57" s="162" t="s">
        <v>163</v>
      </c>
      <c r="C57" s="162"/>
      <c r="D57" s="162"/>
      <c r="E57" s="68">
        <v>984</v>
      </c>
      <c r="F57" s="69" t="s">
        <v>75</v>
      </c>
      <c r="G57" s="69"/>
      <c r="H57" s="68"/>
      <c r="I57" s="70">
        <f>SUM(I58+I60)</f>
        <v>267.1</v>
      </c>
      <c r="J57" s="70">
        <f>SUM(J58+J60)</f>
        <v>278.4</v>
      </c>
      <c r="K57" s="70">
        <f>SUM(K58+K60)</f>
        <v>289.5</v>
      </c>
    </row>
    <row r="58" spans="2:11" s="46" customFormat="1" ht="139.5" customHeight="1">
      <c r="B58" s="177" t="s">
        <v>170</v>
      </c>
      <c r="C58" s="163"/>
      <c r="D58" s="164"/>
      <c r="E58" s="56">
        <v>984</v>
      </c>
      <c r="F58" s="57" t="s">
        <v>75</v>
      </c>
      <c r="G58" s="57" t="s">
        <v>206</v>
      </c>
      <c r="H58" s="56"/>
      <c r="I58" s="58">
        <f>SUM(I59)</f>
        <v>71</v>
      </c>
      <c r="J58" s="58">
        <f>SUM(J59)</f>
        <v>73.9</v>
      </c>
      <c r="K58" s="58">
        <f>SUM(K59)</f>
        <v>76.9</v>
      </c>
    </row>
    <row r="59" spans="2:11" ht="43.5" customHeight="1">
      <c r="B59" s="139" t="s">
        <v>71</v>
      </c>
      <c r="C59" s="140"/>
      <c r="D59" s="141"/>
      <c r="E59" s="56">
        <v>984</v>
      </c>
      <c r="F59" s="57" t="s">
        <v>75</v>
      </c>
      <c r="G59" s="57" t="s">
        <v>206</v>
      </c>
      <c r="H59" s="56">
        <v>200</v>
      </c>
      <c r="I59" s="58">
        <v>71</v>
      </c>
      <c r="J59" s="59">
        <v>73.9</v>
      </c>
      <c r="K59" s="59">
        <v>76.9</v>
      </c>
    </row>
    <row r="60" spans="2:11" s="46" customFormat="1" ht="152.25" customHeight="1">
      <c r="B60" s="139" t="s">
        <v>171</v>
      </c>
      <c r="C60" s="140"/>
      <c r="D60" s="141"/>
      <c r="E60" s="56">
        <v>984</v>
      </c>
      <c r="F60" s="57" t="s">
        <v>75</v>
      </c>
      <c r="G60" s="57" t="s">
        <v>207</v>
      </c>
      <c r="H60" s="56"/>
      <c r="I60" s="58">
        <f>SUM(I61)</f>
        <v>196.1</v>
      </c>
      <c r="J60" s="58">
        <f>SUM(J61)</f>
        <v>204.5</v>
      </c>
      <c r="K60" s="58">
        <f>SUM(K61)</f>
        <v>212.6</v>
      </c>
    </row>
    <row r="61" spans="2:11" ht="45" customHeight="1">
      <c r="B61" s="139" t="s">
        <v>71</v>
      </c>
      <c r="C61" s="140"/>
      <c r="D61" s="141"/>
      <c r="E61" s="56">
        <v>984</v>
      </c>
      <c r="F61" s="57" t="s">
        <v>75</v>
      </c>
      <c r="G61" s="57" t="s">
        <v>207</v>
      </c>
      <c r="H61" s="56">
        <v>200</v>
      </c>
      <c r="I61" s="58">
        <v>196.1</v>
      </c>
      <c r="J61" s="59">
        <v>204.5</v>
      </c>
      <c r="K61" s="59">
        <v>212.6</v>
      </c>
    </row>
    <row r="62" spans="2:11" ht="26.25" customHeight="1">
      <c r="B62" s="168" t="s">
        <v>76</v>
      </c>
      <c r="C62" s="169"/>
      <c r="D62" s="170"/>
      <c r="E62" s="65">
        <v>984</v>
      </c>
      <c r="F62" s="66" t="s">
        <v>77</v>
      </c>
      <c r="G62" s="66"/>
      <c r="H62" s="65"/>
      <c r="I62" s="67">
        <f>SUM(I63+I66+I71)</f>
        <v>152814.3</v>
      </c>
      <c r="J62" s="67">
        <f>SUM(J63+J66+J71)</f>
        <v>153588.4</v>
      </c>
      <c r="K62" s="67">
        <f>SUM(K63+K66+K71)</f>
        <v>159741.8</v>
      </c>
    </row>
    <row r="63" spans="2:11" ht="15" customHeight="1">
      <c r="B63" s="165" t="s">
        <v>78</v>
      </c>
      <c r="C63" s="174"/>
      <c r="D63" s="175"/>
      <c r="E63" s="68">
        <v>984</v>
      </c>
      <c r="F63" s="69" t="s">
        <v>79</v>
      </c>
      <c r="G63" s="69"/>
      <c r="H63" s="68"/>
      <c r="I63" s="70">
        <f aca="true" t="shared" si="2" ref="I63:K64">SUM(I64)</f>
        <v>2220.3</v>
      </c>
      <c r="J63" s="70">
        <f t="shared" si="2"/>
        <v>2312.7</v>
      </c>
      <c r="K63" s="70">
        <f t="shared" si="2"/>
        <v>2404.9</v>
      </c>
    </row>
    <row r="64" spans="2:11" s="46" customFormat="1" ht="56.25" customHeight="1">
      <c r="B64" s="171" t="s">
        <v>172</v>
      </c>
      <c r="C64" s="172"/>
      <c r="D64" s="173"/>
      <c r="E64" s="61">
        <v>984</v>
      </c>
      <c r="F64" s="62" t="s">
        <v>79</v>
      </c>
      <c r="G64" s="62" t="s">
        <v>208</v>
      </c>
      <c r="H64" s="61"/>
      <c r="I64" s="63">
        <f t="shared" si="2"/>
        <v>2220.3</v>
      </c>
      <c r="J64" s="63">
        <f t="shared" si="2"/>
        <v>2312.7</v>
      </c>
      <c r="K64" s="63">
        <f t="shared" si="2"/>
        <v>2404.9</v>
      </c>
    </row>
    <row r="65" spans="2:11" ht="47.25" customHeight="1">
      <c r="B65" s="139" t="s">
        <v>71</v>
      </c>
      <c r="C65" s="140"/>
      <c r="D65" s="141"/>
      <c r="E65" s="61">
        <v>984</v>
      </c>
      <c r="F65" s="62" t="s">
        <v>79</v>
      </c>
      <c r="G65" s="62" t="s">
        <v>208</v>
      </c>
      <c r="H65" s="61">
        <v>200</v>
      </c>
      <c r="I65" s="63">
        <v>2220.3</v>
      </c>
      <c r="J65" s="60">
        <v>2312.7</v>
      </c>
      <c r="K65" s="59">
        <v>2404.9</v>
      </c>
    </row>
    <row r="66" spans="2:11" s="47" customFormat="1" ht="27.75" customHeight="1">
      <c r="B66" s="165" t="s">
        <v>80</v>
      </c>
      <c r="C66" s="174"/>
      <c r="D66" s="175"/>
      <c r="E66" s="68">
        <v>984</v>
      </c>
      <c r="F66" s="69" t="s">
        <v>81</v>
      </c>
      <c r="G66" s="69"/>
      <c r="H66" s="68"/>
      <c r="I66" s="70">
        <f>SUM(I69+I67)</f>
        <v>150570</v>
      </c>
      <c r="J66" s="70">
        <f>SUM(J69+J67)</f>
        <v>151250.69999999998</v>
      </c>
      <c r="K66" s="70">
        <f>SUM(K69+K67)</f>
        <v>157310.9</v>
      </c>
    </row>
    <row r="67" spans="2:11" s="47" customFormat="1" ht="82.5" customHeight="1">
      <c r="B67" s="139" t="s">
        <v>169</v>
      </c>
      <c r="C67" s="140"/>
      <c r="D67" s="141"/>
      <c r="E67" s="56">
        <v>984</v>
      </c>
      <c r="F67" s="57" t="s">
        <v>81</v>
      </c>
      <c r="G67" s="62" t="s">
        <v>200</v>
      </c>
      <c r="H67" s="56"/>
      <c r="I67" s="58">
        <f>SUM(I68)</f>
        <v>443.5</v>
      </c>
      <c r="J67" s="58">
        <f>SUM(J68)</f>
        <v>461.9</v>
      </c>
      <c r="K67" s="58">
        <f>SUM(K68)</f>
        <v>480.4</v>
      </c>
    </row>
    <row r="68" spans="2:11" s="47" customFormat="1" ht="45.75" customHeight="1">
      <c r="B68" s="139" t="s">
        <v>71</v>
      </c>
      <c r="C68" s="140"/>
      <c r="D68" s="141"/>
      <c r="E68" s="56">
        <v>984</v>
      </c>
      <c r="F68" s="57" t="s">
        <v>81</v>
      </c>
      <c r="G68" s="62" t="s">
        <v>200</v>
      </c>
      <c r="H68" s="56">
        <v>200</v>
      </c>
      <c r="I68" s="58">
        <v>443.5</v>
      </c>
      <c r="J68" s="59">
        <v>461.9</v>
      </c>
      <c r="K68" s="59">
        <v>480.4</v>
      </c>
    </row>
    <row r="69" spans="2:11" s="46" customFormat="1" ht="69.75" customHeight="1">
      <c r="B69" s="139" t="s">
        <v>173</v>
      </c>
      <c r="C69" s="163"/>
      <c r="D69" s="164"/>
      <c r="E69" s="56">
        <v>984</v>
      </c>
      <c r="F69" s="57" t="s">
        <v>81</v>
      </c>
      <c r="G69" s="57" t="s">
        <v>209</v>
      </c>
      <c r="H69" s="56"/>
      <c r="I69" s="58">
        <f>SUM(I70)</f>
        <v>150126.5</v>
      </c>
      <c r="J69" s="58">
        <f>SUM(J70)</f>
        <v>150788.8</v>
      </c>
      <c r="K69" s="58">
        <f>SUM(K70)</f>
        <v>156830.5</v>
      </c>
    </row>
    <row r="70" spans="2:11" ht="43.5" customHeight="1">
      <c r="B70" s="139" t="s">
        <v>71</v>
      </c>
      <c r="C70" s="140"/>
      <c r="D70" s="141"/>
      <c r="E70" s="56">
        <v>984</v>
      </c>
      <c r="F70" s="57" t="s">
        <v>81</v>
      </c>
      <c r="G70" s="57" t="s">
        <v>209</v>
      </c>
      <c r="H70" s="56">
        <v>200</v>
      </c>
      <c r="I70" s="58">
        <v>150126.5</v>
      </c>
      <c r="J70" s="58">
        <v>150788.8</v>
      </c>
      <c r="K70" s="58">
        <v>156830.5</v>
      </c>
    </row>
    <row r="71" spans="2:11" s="46" customFormat="1" ht="28.5" customHeight="1">
      <c r="B71" s="162" t="s">
        <v>82</v>
      </c>
      <c r="C71" s="162"/>
      <c r="D71" s="162"/>
      <c r="E71" s="68">
        <v>984</v>
      </c>
      <c r="F71" s="69" t="s">
        <v>83</v>
      </c>
      <c r="G71" s="68"/>
      <c r="H71" s="68"/>
      <c r="I71" s="70">
        <f>I72</f>
        <v>24</v>
      </c>
      <c r="J71" s="70">
        <f>J72</f>
        <v>25</v>
      </c>
      <c r="K71" s="70">
        <f>K72</f>
        <v>26</v>
      </c>
    </row>
    <row r="72" spans="2:11" ht="57" customHeight="1">
      <c r="B72" s="139" t="s">
        <v>84</v>
      </c>
      <c r="C72" s="140"/>
      <c r="D72" s="141"/>
      <c r="E72" s="56">
        <v>984</v>
      </c>
      <c r="F72" s="57" t="s">
        <v>83</v>
      </c>
      <c r="G72" s="57" t="s">
        <v>210</v>
      </c>
      <c r="H72" s="56"/>
      <c r="I72" s="58">
        <f>SUM(I73)</f>
        <v>24</v>
      </c>
      <c r="J72" s="58">
        <f>SUM(J73)</f>
        <v>25</v>
      </c>
      <c r="K72" s="58">
        <f>SUM(K73)</f>
        <v>26</v>
      </c>
    </row>
    <row r="73" spans="2:11" s="47" customFormat="1" ht="42" customHeight="1">
      <c r="B73" s="139" t="s">
        <v>71</v>
      </c>
      <c r="C73" s="140"/>
      <c r="D73" s="141"/>
      <c r="E73" s="56">
        <v>984</v>
      </c>
      <c r="F73" s="57" t="s">
        <v>83</v>
      </c>
      <c r="G73" s="57" t="s">
        <v>210</v>
      </c>
      <c r="H73" s="56">
        <v>200</v>
      </c>
      <c r="I73" s="58">
        <v>24</v>
      </c>
      <c r="J73" s="60">
        <v>25</v>
      </c>
      <c r="K73" s="60">
        <v>26</v>
      </c>
    </row>
    <row r="74" spans="2:11" s="47" customFormat="1" ht="40.5" customHeight="1">
      <c r="B74" s="189" t="s">
        <v>85</v>
      </c>
      <c r="C74" s="190"/>
      <c r="D74" s="191"/>
      <c r="E74" s="86">
        <v>984</v>
      </c>
      <c r="F74" s="87" t="s">
        <v>86</v>
      </c>
      <c r="G74" s="86"/>
      <c r="H74" s="86"/>
      <c r="I74" s="72">
        <f>I75</f>
        <v>319606.80000000005</v>
      </c>
      <c r="J74" s="72">
        <f>J75</f>
        <v>104906.6</v>
      </c>
      <c r="K74" s="72">
        <f>K75</f>
        <v>98178.3</v>
      </c>
    </row>
    <row r="75" spans="2:11" s="46" customFormat="1" ht="14.25" customHeight="1">
      <c r="B75" s="192" t="s">
        <v>87</v>
      </c>
      <c r="C75" s="193"/>
      <c r="D75" s="194"/>
      <c r="E75" s="88">
        <v>984</v>
      </c>
      <c r="F75" s="89" t="s">
        <v>88</v>
      </c>
      <c r="G75" s="88"/>
      <c r="H75" s="88"/>
      <c r="I75" s="71">
        <f>SUM(I76+M75+I78+I93+I104+I89+I91+I81+I83+I96+I98+I85+I87+I100+I102)</f>
        <v>319606.80000000005</v>
      </c>
      <c r="J75" s="71">
        <f>SUM(J76+N75+J78+J93+J104+J89+J91)</f>
        <v>104906.6</v>
      </c>
      <c r="K75" s="71">
        <f>SUM(K76+O75+K78+K93+K104+K89+K91)</f>
        <v>98178.3</v>
      </c>
    </row>
    <row r="76" spans="2:19" s="46" customFormat="1" ht="41.25" customHeight="1">
      <c r="B76" s="139" t="s">
        <v>89</v>
      </c>
      <c r="C76" s="140"/>
      <c r="D76" s="141"/>
      <c r="E76" s="56">
        <v>984</v>
      </c>
      <c r="F76" s="57" t="s">
        <v>88</v>
      </c>
      <c r="G76" s="62" t="s">
        <v>211</v>
      </c>
      <c r="H76" s="56"/>
      <c r="I76" s="58">
        <f>SUM(I77:I77)</f>
        <v>510</v>
      </c>
      <c r="J76" s="58">
        <f>SUM(J77:J77)</f>
        <v>17215</v>
      </c>
      <c r="K76" s="58">
        <f>SUM(K77:K77)</f>
        <v>10798</v>
      </c>
      <c r="S76" s="90"/>
    </row>
    <row r="77" spans="2:11" s="46" customFormat="1" ht="43.5" customHeight="1">
      <c r="B77" s="139" t="s">
        <v>71</v>
      </c>
      <c r="C77" s="140"/>
      <c r="D77" s="141"/>
      <c r="E77" s="56">
        <v>984</v>
      </c>
      <c r="F77" s="57" t="s">
        <v>88</v>
      </c>
      <c r="G77" s="62" t="s">
        <v>211</v>
      </c>
      <c r="H77" s="56">
        <v>200</v>
      </c>
      <c r="I77" s="58">
        <v>510</v>
      </c>
      <c r="J77" s="60">
        <v>17215</v>
      </c>
      <c r="K77" s="60">
        <v>10798</v>
      </c>
    </row>
    <row r="78" spans="2:11" s="46" customFormat="1" ht="70.5" customHeight="1">
      <c r="B78" s="139" t="s">
        <v>189</v>
      </c>
      <c r="C78" s="140"/>
      <c r="D78" s="141"/>
      <c r="E78" s="61">
        <v>984</v>
      </c>
      <c r="F78" s="62" t="s">
        <v>88</v>
      </c>
      <c r="G78" s="62" t="s">
        <v>212</v>
      </c>
      <c r="H78" s="62"/>
      <c r="I78" s="91">
        <f>SUM(I79:I80)</f>
        <v>81234</v>
      </c>
      <c r="J78" s="91">
        <f>SUM(J79:J80)</f>
        <v>53332.1</v>
      </c>
      <c r="K78" s="91">
        <f>SUM(K79:K80)</f>
        <v>51712.8</v>
      </c>
    </row>
    <row r="79" spans="1:11" ht="42.75" customHeight="1">
      <c r="A79" s="45" t="s">
        <v>0</v>
      </c>
      <c r="B79" s="139" t="s">
        <v>71</v>
      </c>
      <c r="C79" s="140"/>
      <c r="D79" s="141"/>
      <c r="E79" s="61">
        <v>984</v>
      </c>
      <c r="F79" s="62" t="s">
        <v>88</v>
      </c>
      <c r="G79" s="62" t="s">
        <v>212</v>
      </c>
      <c r="H79" s="62" t="s">
        <v>91</v>
      </c>
      <c r="I79" s="91">
        <v>81217.5</v>
      </c>
      <c r="J79" s="59">
        <v>53332.1</v>
      </c>
      <c r="K79" s="60">
        <v>51712.8</v>
      </c>
    </row>
    <row r="80" spans="2:11" ht="14.25" customHeight="1">
      <c r="B80" s="139" t="s">
        <v>59</v>
      </c>
      <c r="C80" s="140"/>
      <c r="D80" s="141"/>
      <c r="E80" s="61">
        <v>984</v>
      </c>
      <c r="F80" s="62" t="s">
        <v>88</v>
      </c>
      <c r="G80" s="62" t="s">
        <v>212</v>
      </c>
      <c r="H80" s="113" t="s">
        <v>70</v>
      </c>
      <c r="I80" s="91">
        <v>16.5</v>
      </c>
      <c r="J80" s="60">
        <v>0</v>
      </c>
      <c r="K80" s="60">
        <v>0</v>
      </c>
    </row>
    <row r="81" spans="2:11" ht="96" customHeight="1">
      <c r="B81" s="136" t="s">
        <v>251</v>
      </c>
      <c r="C81" s="137"/>
      <c r="D81" s="138"/>
      <c r="E81" s="61">
        <v>984</v>
      </c>
      <c r="F81" s="57" t="s">
        <v>88</v>
      </c>
      <c r="G81" s="62" t="s">
        <v>257</v>
      </c>
      <c r="H81" s="113"/>
      <c r="I81" s="91">
        <f>SUM(I82)</f>
        <v>24542.5</v>
      </c>
      <c r="J81" s="60">
        <f>SUM(J82)</f>
        <v>0</v>
      </c>
      <c r="K81" s="60">
        <f>SUM(K82)</f>
        <v>0</v>
      </c>
    </row>
    <row r="82" spans="2:11" ht="42" customHeight="1">
      <c r="B82" s="139" t="s">
        <v>71</v>
      </c>
      <c r="C82" s="140"/>
      <c r="D82" s="141"/>
      <c r="E82" s="61">
        <v>984</v>
      </c>
      <c r="F82" s="57" t="s">
        <v>88</v>
      </c>
      <c r="G82" s="62" t="s">
        <v>257</v>
      </c>
      <c r="H82" s="113" t="s">
        <v>91</v>
      </c>
      <c r="I82" s="91">
        <v>24542.5</v>
      </c>
      <c r="J82" s="60">
        <v>0</v>
      </c>
      <c r="K82" s="60">
        <v>0</v>
      </c>
    </row>
    <row r="83" spans="2:11" ht="96" customHeight="1">
      <c r="B83" s="136" t="s">
        <v>252</v>
      </c>
      <c r="C83" s="137"/>
      <c r="D83" s="138"/>
      <c r="E83" s="61">
        <v>984</v>
      </c>
      <c r="F83" s="57" t="s">
        <v>88</v>
      </c>
      <c r="G83" s="62" t="s">
        <v>258</v>
      </c>
      <c r="H83" s="113"/>
      <c r="I83" s="91">
        <f>SUM(I84)</f>
        <v>1291.8</v>
      </c>
      <c r="J83" s="60">
        <f>SUM(J84)</f>
        <v>0</v>
      </c>
      <c r="K83" s="60">
        <f>SUM(K84)</f>
        <v>0</v>
      </c>
    </row>
    <row r="84" spans="2:11" ht="42" customHeight="1">
      <c r="B84" s="139" t="s">
        <v>71</v>
      </c>
      <c r="C84" s="140"/>
      <c r="D84" s="141"/>
      <c r="E84" s="61">
        <v>984</v>
      </c>
      <c r="F84" s="57" t="s">
        <v>88</v>
      </c>
      <c r="G84" s="62" t="s">
        <v>258</v>
      </c>
      <c r="H84" s="113" t="s">
        <v>91</v>
      </c>
      <c r="I84" s="91">
        <v>1291.8</v>
      </c>
      <c r="J84" s="60">
        <v>0</v>
      </c>
      <c r="K84" s="60">
        <v>0</v>
      </c>
    </row>
    <row r="85" spans="2:11" ht="99" customHeight="1">
      <c r="B85" s="136" t="s">
        <v>264</v>
      </c>
      <c r="C85" s="137"/>
      <c r="D85" s="138"/>
      <c r="E85" s="61">
        <v>984</v>
      </c>
      <c r="F85" s="57" t="s">
        <v>88</v>
      </c>
      <c r="G85" s="62" t="s">
        <v>260</v>
      </c>
      <c r="H85" s="113"/>
      <c r="I85" s="91">
        <f>SUM(I86)</f>
        <v>88407.5</v>
      </c>
      <c r="J85" s="60">
        <f>SUM(J86)</f>
        <v>0</v>
      </c>
      <c r="K85" s="60">
        <f>SUM(K86)</f>
        <v>0</v>
      </c>
    </row>
    <row r="86" spans="2:11" ht="42" customHeight="1">
      <c r="B86" s="139" t="s">
        <v>71</v>
      </c>
      <c r="C86" s="140"/>
      <c r="D86" s="141"/>
      <c r="E86" s="61">
        <v>984</v>
      </c>
      <c r="F86" s="57" t="s">
        <v>88</v>
      </c>
      <c r="G86" s="62" t="s">
        <v>260</v>
      </c>
      <c r="H86" s="113" t="s">
        <v>91</v>
      </c>
      <c r="I86" s="91">
        <v>88407.5</v>
      </c>
      <c r="J86" s="60">
        <v>0</v>
      </c>
      <c r="K86" s="60">
        <v>0</v>
      </c>
    </row>
    <row r="87" spans="2:11" ht="84" customHeight="1">
      <c r="B87" s="136" t="s">
        <v>267</v>
      </c>
      <c r="C87" s="137"/>
      <c r="D87" s="138"/>
      <c r="E87" s="61">
        <v>984</v>
      </c>
      <c r="F87" s="57" t="s">
        <v>88</v>
      </c>
      <c r="G87" s="62" t="s">
        <v>259</v>
      </c>
      <c r="H87" s="113"/>
      <c r="I87" s="91">
        <f>SUM(I88)</f>
        <v>4653.2</v>
      </c>
      <c r="J87" s="60">
        <f>SUM(J88)</f>
        <v>0</v>
      </c>
      <c r="K87" s="60">
        <f>SUM(K88)</f>
        <v>0</v>
      </c>
    </row>
    <row r="88" spans="2:11" ht="42" customHeight="1">
      <c r="B88" s="139" t="s">
        <v>71</v>
      </c>
      <c r="C88" s="140"/>
      <c r="D88" s="141"/>
      <c r="E88" s="61">
        <v>984</v>
      </c>
      <c r="F88" s="57" t="s">
        <v>88</v>
      </c>
      <c r="G88" s="62" t="s">
        <v>259</v>
      </c>
      <c r="H88" s="113" t="s">
        <v>91</v>
      </c>
      <c r="I88" s="91">
        <v>4653.2</v>
      </c>
      <c r="J88" s="60">
        <v>0</v>
      </c>
      <c r="K88" s="60">
        <v>0</v>
      </c>
    </row>
    <row r="89" spans="2:11" ht="82.5" customHeight="1">
      <c r="B89" s="136" t="s">
        <v>181</v>
      </c>
      <c r="C89" s="137"/>
      <c r="D89" s="138"/>
      <c r="E89" s="61">
        <v>984</v>
      </c>
      <c r="F89" s="62" t="s">
        <v>88</v>
      </c>
      <c r="G89" s="62" t="s">
        <v>213</v>
      </c>
      <c r="H89" s="113"/>
      <c r="I89" s="91">
        <f>SUM(I90)</f>
        <v>240</v>
      </c>
      <c r="J89" s="60">
        <f>SUM(J90)</f>
        <v>250</v>
      </c>
      <c r="K89" s="60">
        <f>SUM(K90)</f>
        <v>260</v>
      </c>
    </row>
    <row r="90" spans="2:11" ht="42.75" customHeight="1">
      <c r="B90" s="139" t="s">
        <v>71</v>
      </c>
      <c r="C90" s="140"/>
      <c r="D90" s="141"/>
      <c r="E90" s="61">
        <v>984</v>
      </c>
      <c r="F90" s="62" t="s">
        <v>88</v>
      </c>
      <c r="G90" s="62" t="s">
        <v>213</v>
      </c>
      <c r="H90" s="113" t="s">
        <v>91</v>
      </c>
      <c r="I90" s="91">
        <v>240</v>
      </c>
      <c r="J90" s="60">
        <v>250</v>
      </c>
      <c r="K90" s="60">
        <v>260</v>
      </c>
    </row>
    <row r="91" spans="2:11" ht="138.75" customHeight="1">
      <c r="B91" s="136" t="s">
        <v>180</v>
      </c>
      <c r="C91" s="137"/>
      <c r="D91" s="138"/>
      <c r="E91" s="61">
        <v>984</v>
      </c>
      <c r="F91" s="62" t="s">
        <v>88</v>
      </c>
      <c r="G91" s="62" t="s">
        <v>214</v>
      </c>
      <c r="H91" s="113"/>
      <c r="I91" s="91">
        <f>SUM(I92)</f>
        <v>2400</v>
      </c>
      <c r="J91" s="60">
        <f>SUM(J92)</f>
        <v>0</v>
      </c>
      <c r="K91" s="60">
        <f>SUM(K92)</f>
        <v>0</v>
      </c>
    </row>
    <row r="92" spans="2:11" ht="40.5" customHeight="1">
      <c r="B92" s="139" t="s">
        <v>71</v>
      </c>
      <c r="C92" s="140"/>
      <c r="D92" s="141"/>
      <c r="E92" s="61">
        <v>984</v>
      </c>
      <c r="F92" s="62" t="s">
        <v>88</v>
      </c>
      <c r="G92" s="62" t="s">
        <v>214</v>
      </c>
      <c r="H92" s="113" t="s">
        <v>91</v>
      </c>
      <c r="I92" s="91">
        <v>2400</v>
      </c>
      <c r="J92" s="60">
        <v>0</v>
      </c>
      <c r="K92" s="60">
        <v>0</v>
      </c>
    </row>
    <row r="93" spans="2:11" ht="58.5" customHeight="1">
      <c r="B93" s="139" t="s">
        <v>174</v>
      </c>
      <c r="C93" s="140"/>
      <c r="D93" s="141"/>
      <c r="E93" s="108">
        <v>984</v>
      </c>
      <c r="F93" s="109" t="s">
        <v>88</v>
      </c>
      <c r="G93" s="62" t="s">
        <v>175</v>
      </c>
      <c r="H93" s="109"/>
      <c r="I93" s="63">
        <f>SUM(I94:I95)</f>
        <v>30384.5</v>
      </c>
      <c r="J93" s="63">
        <f>SUM(J94:J95)</f>
        <v>33741.9</v>
      </c>
      <c r="K93" s="63">
        <f>SUM(K94:K95)</f>
        <v>35025.3</v>
      </c>
    </row>
    <row r="94" spans="2:11" ht="41.25" customHeight="1">
      <c r="B94" s="139" t="s">
        <v>71</v>
      </c>
      <c r="C94" s="140"/>
      <c r="D94" s="141"/>
      <c r="E94" s="108">
        <v>984</v>
      </c>
      <c r="F94" s="109" t="s">
        <v>88</v>
      </c>
      <c r="G94" s="62" t="s">
        <v>175</v>
      </c>
      <c r="H94" s="109" t="s">
        <v>91</v>
      </c>
      <c r="I94" s="63">
        <v>28124</v>
      </c>
      <c r="J94" s="59">
        <v>33741.9</v>
      </c>
      <c r="K94" s="59">
        <v>35025.3</v>
      </c>
    </row>
    <row r="95" spans="2:11" ht="17.25" customHeight="1">
      <c r="B95" s="139" t="s">
        <v>59</v>
      </c>
      <c r="C95" s="140"/>
      <c r="D95" s="141"/>
      <c r="E95" s="108">
        <v>984</v>
      </c>
      <c r="F95" s="109" t="s">
        <v>88</v>
      </c>
      <c r="G95" s="62" t="s">
        <v>175</v>
      </c>
      <c r="H95" s="109" t="s">
        <v>70</v>
      </c>
      <c r="I95" s="63">
        <v>2260.5</v>
      </c>
      <c r="J95" s="60">
        <v>0</v>
      </c>
      <c r="K95" s="60">
        <v>0</v>
      </c>
    </row>
    <row r="96" spans="2:11" ht="111" customHeight="1">
      <c r="B96" s="136" t="s">
        <v>249</v>
      </c>
      <c r="C96" s="137"/>
      <c r="D96" s="138"/>
      <c r="E96" s="108">
        <v>984</v>
      </c>
      <c r="F96" s="57" t="s">
        <v>88</v>
      </c>
      <c r="G96" s="62" t="s">
        <v>253</v>
      </c>
      <c r="H96" s="109"/>
      <c r="I96" s="63">
        <f>SUM(I97)</f>
        <v>77038.5</v>
      </c>
      <c r="J96" s="60">
        <f>SUM(J97)</f>
        <v>0</v>
      </c>
      <c r="K96" s="60">
        <f>SUM(K97)</f>
        <v>0</v>
      </c>
    </row>
    <row r="97" spans="2:11" ht="42" customHeight="1">
      <c r="B97" s="139" t="s">
        <v>71</v>
      </c>
      <c r="C97" s="140"/>
      <c r="D97" s="141"/>
      <c r="E97" s="108">
        <v>984</v>
      </c>
      <c r="F97" s="57" t="s">
        <v>88</v>
      </c>
      <c r="G97" s="62" t="s">
        <v>253</v>
      </c>
      <c r="H97" s="109" t="s">
        <v>91</v>
      </c>
      <c r="I97" s="63">
        <v>77038.5</v>
      </c>
      <c r="J97" s="60">
        <v>0</v>
      </c>
      <c r="K97" s="60">
        <v>0</v>
      </c>
    </row>
    <row r="98" spans="2:11" ht="96" customHeight="1">
      <c r="B98" s="136" t="s">
        <v>250</v>
      </c>
      <c r="C98" s="137"/>
      <c r="D98" s="138"/>
      <c r="E98" s="108">
        <v>984</v>
      </c>
      <c r="F98" s="57" t="s">
        <v>88</v>
      </c>
      <c r="G98" s="62" t="s">
        <v>261</v>
      </c>
      <c r="H98" s="109"/>
      <c r="I98" s="63">
        <f>SUM(I99)</f>
        <v>4054.8</v>
      </c>
      <c r="J98" s="60">
        <f>SUM(J99)</f>
        <v>0</v>
      </c>
      <c r="K98" s="60">
        <f>SUM(K99)</f>
        <v>0</v>
      </c>
    </row>
    <row r="99" spans="2:11" ht="41.25" customHeight="1">
      <c r="B99" s="139" t="s">
        <v>71</v>
      </c>
      <c r="C99" s="140"/>
      <c r="D99" s="141"/>
      <c r="E99" s="108">
        <v>984</v>
      </c>
      <c r="F99" s="57" t="s">
        <v>88</v>
      </c>
      <c r="G99" s="62" t="s">
        <v>261</v>
      </c>
      <c r="H99" s="109" t="s">
        <v>91</v>
      </c>
      <c r="I99" s="63">
        <v>4054.8</v>
      </c>
      <c r="J99" s="60">
        <v>0</v>
      </c>
      <c r="K99" s="60">
        <v>0</v>
      </c>
    </row>
    <row r="100" spans="2:11" ht="99.75" customHeight="1">
      <c r="B100" s="136" t="s">
        <v>265</v>
      </c>
      <c r="C100" s="137"/>
      <c r="D100" s="138"/>
      <c r="E100" s="108">
        <v>984</v>
      </c>
      <c r="F100" s="57" t="s">
        <v>88</v>
      </c>
      <c r="G100" s="62" t="s">
        <v>262</v>
      </c>
      <c r="H100" s="109"/>
      <c r="I100" s="63">
        <f>SUM(I101)</f>
        <v>4272.2</v>
      </c>
      <c r="J100" s="60">
        <f>SUM(J101)</f>
        <v>0</v>
      </c>
      <c r="K100" s="60">
        <f>SUM(K101)</f>
        <v>0</v>
      </c>
    </row>
    <row r="101" spans="2:11" ht="41.25" customHeight="1">
      <c r="B101" s="139" t="s">
        <v>71</v>
      </c>
      <c r="C101" s="140"/>
      <c r="D101" s="141"/>
      <c r="E101" s="108">
        <v>984</v>
      </c>
      <c r="F101" s="57" t="s">
        <v>88</v>
      </c>
      <c r="G101" s="62" t="s">
        <v>262</v>
      </c>
      <c r="H101" s="109" t="s">
        <v>91</v>
      </c>
      <c r="I101" s="63">
        <v>4272.2</v>
      </c>
      <c r="J101" s="60">
        <v>0</v>
      </c>
      <c r="K101" s="60">
        <v>0</v>
      </c>
    </row>
    <row r="102" spans="2:11" ht="99.75" customHeight="1">
      <c r="B102" s="136" t="s">
        <v>266</v>
      </c>
      <c r="C102" s="137"/>
      <c r="D102" s="138"/>
      <c r="E102" s="108">
        <v>984</v>
      </c>
      <c r="F102" s="57" t="s">
        <v>88</v>
      </c>
      <c r="G102" s="62" t="s">
        <v>263</v>
      </c>
      <c r="H102" s="109"/>
      <c r="I102" s="63">
        <f>SUM(I103)</f>
        <v>224.9</v>
      </c>
      <c r="J102" s="60">
        <f>SUM(J103)</f>
        <v>0</v>
      </c>
      <c r="K102" s="60">
        <f>SUM(K103)</f>
        <v>0</v>
      </c>
    </row>
    <row r="103" spans="2:11" ht="41.25" customHeight="1">
      <c r="B103" s="139" t="s">
        <v>71</v>
      </c>
      <c r="C103" s="140"/>
      <c r="D103" s="141"/>
      <c r="E103" s="108">
        <v>984</v>
      </c>
      <c r="F103" s="57" t="s">
        <v>88</v>
      </c>
      <c r="G103" s="62" t="s">
        <v>263</v>
      </c>
      <c r="H103" s="109" t="s">
        <v>91</v>
      </c>
      <c r="I103" s="63">
        <v>224.9</v>
      </c>
      <c r="J103" s="60">
        <v>0</v>
      </c>
      <c r="K103" s="60">
        <v>0</v>
      </c>
    </row>
    <row r="104" spans="2:11" ht="84" customHeight="1">
      <c r="B104" s="139" t="s">
        <v>90</v>
      </c>
      <c r="C104" s="140"/>
      <c r="D104" s="141"/>
      <c r="E104" s="56">
        <v>984</v>
      </c>
      <c r="F104" s="57" t="s">
        <v>88</v>
      </c>
      <c r="G104" s="57" t="s">
        <v>215</v>
      </c>
      <c r="H104" s="56"/>
      <c r="I104" s="58">
        <f>SUM(I105)</f>
        <v>352.9</v>
      </c>
      <c r="J104" s="58">
        <f>SUM(J105)</f>
        <v>367.6</v>
      </c>
      <c r="K104" s="58">
        <f>SUM(K105)</f>
        <v>382.2</v>
      </c>
    </row>
    <row r="105" spans="2:11" ht="42" customHeight="1">
      <c r="B105" s="139" t="s">
        <v>71</v>
      </c>
      <c r="C105" s="140"/>
      <c r="D105" s="141"/>
      <c r="E105" s="56">
        <v>984</v>
      </c>
      <c r="F105" s="57" t="s">
        <v>88</v>
      </c>
      <c r="G105" s="57" t="s">
        <v>215</v>
      </c>
      <c r="H105" s="56">
        <v>200</v>
      </c>
      <c r="I105" s="58">
        <v>352.9</v>
      </c>
      <c r="J105" s="60">
        <v>367.6</v>
      </c>
      <c r="K105" s="59">
        <v>382.2</v>
      </c>
    </row>
    <row r="106" spans="2:11" ht="28.5" customHeight="1">
      <c r="B106" s="195" t="s">
        <v>176</v>
      </c>
      <c r="C106" s="196"/>
      <c r="D106" s="197"/>
      <c r="E106" s="86">
        <v>984</v>
      </c>
      <c r="F106" s="87" t="s">
        <v>177</v>
      </c>
      <c r="G106" s="62"/>
      <c r="H106" s="62"/>
      <c r="I106" s="67">
        <f aca="true" t="shared" si="3" ref="I106:K108">SUM(I107)</f>
        <v>582</v>
      </c>
      <c r="J106" s="67">
        <f t="shared" si="3"/>
        <v>606.2</v>
      </c>
      <c r="K106" s="67">
        <f t="shared" si="3"/>
        <v>630.4</v>
      </c>
    </row>
    <row r="107" spans="2:11" ht="27.75" customHeight="1">
      <c r="B107" s="186" t="s">
        <v>178</v>
      </c>
      <c r="C107" s="187"/>
      <c r="D107" s="188"/>
      <c r="E107" s="88">
        <v>984</v>
      </c>
      <c r="F107" s="89" t="s">
        <v>179</v>
      </c>
      <c r="G107" s="89"/>
      <c r="H107" s="89"/>
      <c r="I107" s="70">
        <f t="shared" si="3"/>
        <v>582</v>
      </c>
      <c r="J107" s="82">
        <f t="shared" si="3"/>
        <v>606.2</v>
      </c>
      <c r="K107" s="82">
        <f t="shared" si="3"/>
        <v>630.4</v>
      </c>
    </row>
    <row r="108" spans="2:11" ht="42.75" customHeight="1">
      <c r="B108" s="136" t="s">
        <v>185</v>
      </c>
      <c r="C108" s="137"/>
      <c r="D108" s="138"/>
      <c r="E108" s="61">
        <v>984</v>
      </c>
      <c r="F108" s="62" t="s">
        <v>179</v>
      </c>
      <c r="G108" s="62" t="s">
        <v>184</v>
      </c>
      <c r="H108" s="62"/>
      <c r="I108" s="58">
        <f t="shared" si="3"/>
        <v>582</v>
      </c>
      <c r="J108" s="60">
        <f t="shared" si="3"/>
        <v>606.2</v>
      </c>
      <c r="K108" s="60">
        <f t="shared" si="3"/>
        <v>630.4</v>
      </c>
    </row>
    <row r="109" spans="2:11" ht="43.5" customHeight="1">
      <c r="B109" s="139" t="s">
        <v>71</v>
      </c>
      <c r="C109" s="140"/>
      <c r="D109" s="141"/>
      <c r="E109" s="61">
        <v>984</v>
      </c>
      <c r="F109" s="62" t="s">
        <v>179</v>
      </c>
      <c r="G109" s="62" t="s">
        <v>184</v>
      </c>
      <c r="H109" s="62" t="s">
        <v>91</v>
      </c>
      <c r="I109" s="58">
        <v>582</v>
      </c>
      <c r="J109" s="60">
        <v>606.2</v>
      </c>
      <c r="K109" s="60">
        <v>630.4</v>
      </c>
    </row>
    <row r="110" spans="2:11" ht="17.25" customHeight="1">
      <c r="B110" s="168" t="s">
        <v>60</v>
      </c>
      <c r="C110" s="169"/>
      <c r="D110" s="170"/>
      <c r="E110" s="65">
        <v>984</v>
      </c>
      <c r="F110" s="66" t="s">
        <v>61</v>
      </c>
      <c r="G110" s="65"/>
      <c r="H110" s="65"/>
      <c r="I110" s="67">
        <f>SUM(I111+I118+I123)</f>
        <v>3064.6</v>
      </c>
      <c r="J110" s="67">
        <f>SUM(J111+J118+J123)</f>
        <v>3161.7000000000003</v>
      </c>
      <c r="K110" s="67">
        <f>SUM(K111+K118+K123)</f>
        <v>3287.6</v>
      </c>
    </row>
    <row r="111" spans="2:11" ht="43.5" customHeight="1">
      <c r="B111" s="165" t="s">
        <v>62</v>
      </c>
      <c r="C111" s="166"/>
      <c r="D111" s="167"/>
      <c r="E111" s="68">
        <v>984</v>
      </c>
      <c r="F111" s="69" t="s">
        <v>63</v>
      </c>
      <c r="G111" s="68"/>
      <c r="H111" s="68"/>
      <c r="I111" s="70">
        <f>SUM(I112+I116+I114)</f>
        <v>202</v>
      </c>
      <c r="J111" s="70">
        <f>SUM(J112+J116+J114)</f>
        <v>179.4</v>
      </c>
      <c r="K111" s="70">
        <f>SUM(K112+K116+K114)</f>
        <v>186.5</v>
      </c>
    </row>
    <row r="112" spans="2:11" ht="81.75" customHeight="1">
      <c r="B112" s="178" t="s">
        <v>136</v>
      </c>
      <c r="C112" s="179"/>
      <c r="D112" s="180"/>
      <c r="E112" s="56">
        <v>984</v>
      </c>
      <c r="F112" s="57" t="s">
        <v>63</v>
      </c>
      <c r="G112" s="57" t="s">
        <v>216</v>
      </c>
      <c r="H112" s="56"/>
      <c r="I112" s="58">
        <f>I113</f>
        <v>144</v>
      </c>
      <c r="J112" s="58">
        <f>J113</f>
        <v>150</v>
      </c>
      <c r="K112" s="58">
        <f>K113</f>
        <v>156</v>
      </c>
    </row>
    <row r="113" spans="2:11" ht="42" customHeight="1">
      <c r="B113" s="139" t="s">
        <v>71</v>
      </c>
      <c r="C113" s="140"/>
      <c r="D113" s="141"/>
      <c r="E113" s="56">
        <v>984</v>
      </c>
      <c r="F113" s="57" t="s">
        <v>63</v>
      </c>
      <c r="G113" s="57" t="s">
        <v>216</v>
      </c>
      <c r="H113" s="56">
        <v>200</v>
      </c>
      <c r="I113" s="58">
        <v>144</v>
      </c>
      <c r="J113" s="60">
        <v>150</v>
      </c>
      <c r="K113" s="60">
        <v>156</v>
      </c>
    </row>
    <row r="114" spans="2:11" ht="82.5" customHeight="1">
      <c r="B114" s="136" t="s">
        <v>90</v>
      </c>
      <c r="C114" s="137"/>
      <c r="D114" s="138"/>
      <c r="E114" s="56">
        <v>984</v>
      </c>
      <c r="F114" s="57" t="s">
        <v>63</v>
      </c>
      <c r="G114" s="57" t="s">
        <v>215</v>
      </c>
      <c r="H114" s="56"/>
      <c r="I114" s="58">
        <f>SUM(I115)</f>
        <v>44.7</v>
      </c>
      <c r="J114" s="58">
        <f>SUM(J115)</f>
        <v>15.5</v>
      </c>
      <c r="K114" s="58">
        <f>SUM(K115)</f>
        <v>16.1</v>
      </c>
    </row>
    <row r="115" spans="2:11" ht="41.25" customHeight="1">
      <c r="B115" s="139" t="s">
        <v>71</v>
      </c>
      <c r="C115" s="140"/>
      <c r="D115" s="141"/>
      <c r="E115" s="56">
        <v>984</v>
      </c>
      <c r="F115" s="57" t="s">
        <v>63</v>
      </c>
      <c r="G115" s="57" t="s">
        <v>215</v>
      </c>
      <c r="H115" s="56">
        <v>200</v>
      </c>
      <c r="I115" s="58">
        <v>44.7</v>
      </c>
      <c r="J115" s="59">
        <v>15.5</v>
      </c>
      <c r="K115" s="59">
        <v>16.1</v>
      </c>
    </row>
    <row r="116" spans="2:11" ht="84.75" customHeight="1">
      <c r="B116" s="181" t="s">
        <v>92</v>
      </c>
      <c r="C116" s="181"/>
      <c r="D116" s="181"/>
      <c r="E116" s="56">
        <v>984</v>
      </c>
      <c r="F116" s="57" t="s">
        <v>63</v>
      </c>
      <c r="G116" s="57" t="s">
        <v>217</v>
      </c>
      <c r="H116" s="56"/>
      <c r="I116" s="58">
        <f>SUM(I117)</f>
        <v>13.3</v>
      </c>
      <c r="J116" s="58">
        <f>SUM(J117)</f>
        <v>13.9</v>
      </c>
      <c r="K116" s="58">
        <f>SUM(K117)</f>
        <v>14.4</v>
      </c>
    </row>
    <row r="117" spans="2:11" ht="40.5" customHeight="1">
      <c r="B117" s="139" t="s">
        <v>71</v>
      </c>
      <c r="C117" s="140"/>
      <c r="D117" s="141"/>
      <c r="E117" s="56">
        <v>984</v>
      </c>
      <c r="F117" s="57" t="s">
        <v>63</v>
      </c>
      <c r="G117" s="57" t="s">
        <v>217</v>
      </c>
      <c r="H117" s="56">
        <v>200</v>
      </c>
      <c r="I117" s="58">
        <v>13.3</v>
      </c>
      <c r="J117" s="59">
        <v>13.9</v>
      </c>
      <c r="K117" s="59">
        <v>14.4</v>
      </c>
    </row>
    <row r="118" spans="2:11" ht="12.75" customHeight="1">
      <c r="B118" s="165" t="s">
        <v>93</v>
      </c>
      <c r="C118" s="166"/>
      <c r="D118" s="167"/>
      <c r="E118" s="68">
        <v>984</v>
      </c>
      <c r="F118" s="69" t="s">
        <v>94</v>
      </c>
      <c r="G118" s="68"/>
      <c r="H118" s="68"/>
      <c r="I118" s="70">
        <f>SUM(I121+I119)</f>
        <v>2657.6</v>
      </c>
      <c r="J118" s="70">
        <f>SUM(J121+J119)</f>
        <v>2768.7000000000003</v>
      </c>
      <c r="K118" s="70">
        <f>SUM(K121+K119)</f>
        <v>2879.1</v>
      </c>
    </row>
    <row r="119" spans="2:11" ht="53.25" customHeight="1">
      <c r="B119" s="139" t="s">
        <v>95</v>
      </c>
      <c r="C119" s="140"/>
      <c r="D119" s="141"/>
      <c r="E119" s="56">
        <v>984</v>
      </c>
      <c r="F119" s="57" t="s">
        <v>94</v>
      </c>
      <c r="G119" s="57" t="s">
        <v>218</v>
      </c>
      <c r="H119" s="56"/>
      <c r="I119" s="58">
        <f>SUM(I120)</f>
        <v>652.8</v>
      </c>
      <c r="J119" s="58">
        <f>SUM(J120)</f>
        <v>680.4</v>
      </c>
      <c r="K119" s="58">
        <f>SUM(K120)</f>
        <v>707.4</v>
      </c>
    </row>
    <row r="120" spans="2:11" ht="42" customHeight="1">
      <c r="B120" s="139" t="s">
        <v>71</v>
      </c>
      <c r="C120" s="140"/>
      <c r="D120" s="141"/>
      <c r="E120" s="56">
        <v>984</v>
      </c>
      <c r="F120" s="57" t="s">
        <v>94</v>
      </c>
      <c r="G120" s="57" t="s">
        <v>218</v>
      </c>
      <c r="H120" s="56">
        <v>200</v>
      </c>
      <c r="I120" s="58">
        <v>652.8</v>
      </c>
      <c r="J120" s="59">
        <v>680.4</v>
      </c>
      <c r="K120" s="59">
        <v>707.4</v>
      </c>
    </row>
    <row r="121" spans="2:11" ht="58.5" customHeight="1">
      <c r="B121" s="171" t="s">
        <v>186</v>
      </c>
      <c r="C121" s="172"/>
      <c r="D121" s="173"/>
      <c r="E121" s="61">
        <v>984</v>
      </c>
      <c r="F121" s="62" t="s">
        <v>94</v>
      </c>
      <c r="G121" s="62" t="s">
        <v>219</v>
      </c>
      <c r="H121" s="61"/>
      <c r="I121" s="63">
        <f>SUM(I122)</f>
        <v>2004.8</v>
      </c>
      <c r="J121" s="63">
        <f>SUM(J122)</f>
        <v>2088.3</v>
      </c>
      <c r="K121" s="63">
        <f>SUM(K122)</f>
        <v>2171.7</v>
      </c>
    </row>
    <row r="122" spans="2:11" s="46" customFormat="1" ht="41.25" customHeight="1">
      <c r="B122" s="139" t="s">
        <v>71</v>
      </c>
      <c r="C122" s="140"/>
      <c r="D122" s="141"/>
      <c r="E122" s="61">
        <v>984</v>
      </c>
      <c r="F122" s="62" t="s">
        <v>94</v>
      </c>
      <c r="G122" s="62" t="s">
        <v>219</v>
      </c>
      <c r="H122" s="61">
        <v>200</v>
      </c>
      <c r="I122" s="63">
        <v>2004.8</v>
      </c>
      <c r="J122" s="60">
        <v>2088.3</v>
      </c>
      <c r="K122" s="59">
        <v>2171.7</v>
      </c>
    </row>
    <row r="123" spans="2:11" s="46" customFormat="1" ht="27.75" customHeight="1">
      <c r="B123" s="165" t="s">
        <v>96</v>
      </c>
      <c r="C123" s="166"/>
      <c r="D123" s="167"/>
      <c r="E123" s="68">
        <v>984</v>
      </c>
      <c r="F123" s="69" t="s">
        <v>97</v>
      </c>
      <c r="G123" s="68"/>
      <c r="H123" s="68"/>
      <c r="I123" s="70">
        <f>SUM(I124+I126)</f>
        <v>205</v>
      </c>
      <c r="J123" s="70">
        <f>SUM(J124+J126)</f>
        <v>213.60000000000002</v>
      </c>
      <c r="K123" s="70">
        <f>SUM(K124+K126)</f>
        <v>222</v>
      </c>
    </row>
    <row r="124" spans="2:11" s="46" customFormat="1" ht="69" customHeight="1">
      <c r="B124" s="139" t="s">
        <v>98</v>
      </c>
      <c r="C124" s="140"/>
      <c r="D124" s="141"/>
      <c r="E124" s="56">
        <v>984</v>
      </c>
      <c r="F124" s="57" t="s">
        <v>97</v>
      </c>
      <c r="G124" s="57" t="s">
        <v>203</v>
      </c>
      <c r="H124" s="56"/>
      <c r="I124" s="58">
        <f>SUM(I125)</f>
        <v>100</v>
      </c>
      <c r="J124" s="58">
        <f>SUM(J125)</f>
        <v>104.2</v>
      </c>
      <c r="K124" s="58">
        <f>SUM(K125)</f>
        <v>108.3</v>
      </c>
    </row>
    <row r="125" spans="2:11" s="46" customFormat="1" ht="41.25" customHeight="1">
      <c r="B125" s="139" t="s">
        <v>71</v>
      </c>
      <c r="C125" s="140"/>
      <c r="D125" s="141"/>
      <c r="E125" s="56">
        <v>984</v>
      </c>
      <c r="F125" s="57" t="s">
        <v>97</v>
      </c>
      <c r="G125" s="57" t="s">
        <v>203</v>
      </c>
      <c r="H125" s="56">
        <v>200</v>
      </c>
      <c r="I125" s="58">
        <v>100</v>
      </c>
      <c r="J125" s="59">
        <v>104.2</v>
      </c>
      <c r="K125" s="59">
        <v>108.3</v>
      </c>
    </row>
    <row r="126" spans="2:11" s="46" customFormat="1" ht="126" customHeight="1">
      <c r="B126" s="139" t="s">
        <v>99</v>
      </c>
      <c r="C126" s="140"/>
      <c r="D126" s="141"/>
      <c r="E126" s="56">
        <v>984</v>
      </c>
      <c r="F126" s="57" t="s">
        <v>97</v>
      </c>
      <c r="G126" s="57" t="s">
        <v>220</v>
      </c>
      <c r="H126" s="56"/>
      <c r="I126" s="58">
        <f>SUM(I127)</f>
        <v>105</v>
      </c>
      <c r="J126" s="58">
        <f>SUM(J127)</f>
        <v>109.4</v>
      </c>
      <c r="K126" s="58">
        <f>SUM(K127)</f>
        <v>113.7</v>
      </c>
    </row>
    <row r="127" spans="2:11" s="46" customFormat="1" ht="41.25" customHeight="1">
      <c r="B127" s="139" t="s">
        <v>71</v>
      </c>
      <c r="C127" s="140"/>
      <c r="D127" s="141"/>
      <c r="E127" s="56">
        <v>984</v>
      </c>
      <c r="F127" s="57" t="s">
        <v>97</v>
      </c>
      <c r="G127" s="57" t="s">
        <v>220</v>
      </c>
      <c r="H127" s="56">
        <v>200</v>
      </c>
      <c r="I127" s="58">
        <v>105</v>
      </c>
      <c r="J127" s="59">
        <v>109.4</v>
      </c>
      <c r="K127" s="59">
        <v>113.7</v>
      </c>
    </row>
    <row r="128" spans="2:11" ht="29.25" customHeight="1">
      <c r="B128" s="161" t="s">
        <v>100</v>
      </c>
      <c r="C128" s="161"/>
      <c r="D128" s="161"/>
      <c r="E128" s="65">
        <v>984</v>
      </c>
      <c r="F128" s="66" t="s">
        <v>101</v>
      </c>
      <c r="G128" s="65"/>
      <c r="H128" s="65"/>
      <c r="I128" s="67">
        <f>SUM(I129+I140)</f>
        <v>39266.7</v>
      </c>
      <c r="J128" s="67">
        <f>SUM(J129+J140)</f>
        <v>39844.899999999994</v>
      </c>
      <c r="K128" s="67">
        <f>SUM(K129+K140)</f>
        <v>41579.8</v>
      </c>
    </row>
    <row r="129" spans="2:11" ht="14.25" customHeight="1">
      <c r="B129" s="162" t="s">
        <v>102</v>
      </c>
      <c r="C129" s="162"/>
      <c r="D129" s="162"/>
      <c r="E129" s="68">
        <v>984</v>
      </c>
      <c r="F129" s="69" t="s">
        <v>103</v>
      </c>
      <c r="G129" s="68"/>
      <c r="H129" s="68"/>
      <c r="I129" s="70">
        <f>SUM(I130+I132+I134+I136+I138)</f>
        <v>19843.6</v>
      </c>
      <c r="J129" s="70">
        <f>SUM(J130+J132+J134+J136+J138)</f>
        <v>20666.399999999998</v>
      </c>
      <c r="K129" s="70">
        <f>SUM(K130+K132+K134+K136+K138)</f>
        <v>21487.7</v>
      </c>
    </row>
    <row r="130" spans="2:11" ht="70.5" customHeight="1">
      <c r="B130" s="139" t="s">
        <v>98</v>
      </c>
      <c r="C130" s="140"/>
      <c r="D130" s="141"/>
      <c r="E130" s="56">
        <v>984</v>
      </c>
      <c r="F130" s="57" t="s">
        <v>103</v>
      </c>
      <c r="G130" s="57" t="s">
        <v>203</v>
      </c>
      <c r="H130" s="56"/>
      <c r="I130" s="58">
        <f>I131</f>
        <v>85</v>
      </c>
      <c r="J130" s="58">
        <f>J131</f>
        <v>85</v>
      </c>
      <c r="K130" s="58">
        <f>K131</f>
        <v>85</v>
      </c>
    </row>
    <row r="131" spans="2:11" ht="41.25" customHeight="1">
      <c r="B131" s="139" t="s">
        <v>71</v>
      </c>
      <c r="C131" s="140"/>
      <c r="D131" s="141"/>
      <c r="E131" s="56">
        <v>984</v>
      </c>
      <c r="F131" s="57" t="s">
        <v>103</v>
      </c>
      <c r="G131" s="57" t="s">
        <v>203</v>
      </c>
      <c r="H131" s="56">
        <v>200</v>
      </c>
      <c r="I131" s="58">
        <v>85</v>
      </c>
      <c r="J131" s="60">
        <v>85</v>
      </c>
      <c r="K131" s="60">
        <v>85</v>
      </c>
    </row>
    <row r="132" spans="2:11" s="46" customFormat="1" ht="83.25" customHeight="1">
      <c r="B132" s="181" t="s">
        <v>188</v>
      </c>
      <c r="C132" s="181"/>
      <c r="D132" s="181"/>
      <c r="E132" s="56">
        <v>984</v>
      </c>
      <c r="F132" s="57" t="s">
        <v>103</v>
      </c>
      <c r="G132" s="57" t="s">
        <v>221</v>
      </c>
      <c r="H132" s="56"/>
      <c r="I132" s="58">
        <f>SUM(I133)</f>
        <v>13555.4</v>
      </c>
      <c r="J132" s="58">
        <f>SUM(J133)</f>
        <v>14119.4</v>
      </c>
      <c r="K132" s="58">
        <f>SUM(K133)</f>
        <v>14682.9</v>
      </c>
    </row>
    <row r="133" spans="2:11" s="46" customFormat="1" ht="42" customHeight="1">
      <c r="B133" s="139" t="s">
        <v>71</v>
      </c>
      <c r="C133" s="140"/>
      <c r="D133" s="141"/>
      <c r="E133" s="56">
        <v>984</v>
      </c>
      <c r="F133" s="57" t="s">
        <v>103</v>
      </c>
      <c r="G133" s="57" t="s">
        <v>221</v>
      </c>
      <c r="H133" s="56">
        <v>200</v>
      </c>
      <c r="I133" s="58">
        <v>13555.4</v>
      </c>
      <c r="J133" s="59">
        <v>14119.4</v>
      </c>
      <c r="K133" s="59">
        <v>14682.9</v>
      </c>
    </row>
    <row r="134" spans="2:11" ht="69.75" customHeight="1">
      <c r="B134" s="139" t="s">
        <v>187</v>
      </c>
      <c r="C134" s="140"/>
      <c r="D134" s="141"/>
      <c r="E134" s="56">
        <v>984</v>
      </c>
      <c r="F134" s="57" t="s">
        <v>103</v>
      </c>
      <c r="G134" s="57" t="s">
        <v>222</v>
      </c>
      <c r="H134" s="56"/>
      <c r="I134" s="58">
        <f>SUM(I135)</f>
        <v>1757.9</v>
      </c>
      <c r="J134" s="58">
        <f>SUM(J135)</f>
        <v>1831.4</v>
      </c>
      <c r="K134" s="58">
        <f>SUM(K135)</f>
        <v>1904.5</v>
      </c>
    </row>
    <row r="135" spans="2:11" s="46" customFormat="1" ht="41.25" customHeight="1">
      <c r="B135" s="139" t="s">
        <v>71</v>
      </c>
      <c r="C135" s="140"/>
      <c r="D135" s="141"/>
      <c r="E135" s="56">
        <v>984</v>
      </c>
      <c r="F135" s="57" t="s">
        <v>103</v>
      </c>
      <c r="G135" s="57" t="s">
        <v>222</v>
      </c>
      <c r="H135" s="56">
        <v>200</v>
      </c>
      <c r="I135" s="58">
        <v>1757.9</v>
      </c>
      <c r="J135" s="59">
        <v>1831.4</v>
      </c>
      <c r="K135" s="59">
        <v>1904.5</v>
      </c>
    </row>
    <row r="136" spans="2:11" ht="56.25" customHeight="1">
      <c r="B136" s="171" t="s">
        <v>186</v>
      </c>
      <c r="C136" s="172"/>
      <c r="D136" s="173"/>
      <c r="E136" s="61">
        <v>984</v>
      </c>
      <c r="F136" s="62" t="s">
        <v>103</v>
      </c>
      <c r="G136" s="62" t="s">
        <v>219</v>
      </c>
      <c r="H136" s="61"/>
      <c r="I136" s="63">
        <f>SUM(I137)</f>
        <v>2855.3</v>
      </c>
      <c r="J136" s="63">
        <f>SUM(J137)</f>
        <v>2974.5</v>
      </c>
      <c r="K136" s="63">
        <f>SUM(K137)</f>
        <v>3093.1</v>
      </c>
    </row>
    <row r="137" spans="2:11" ht="42.75" customHeight="1">
      <c r="B137" s="139" t="s">
        <v>71</v>
      </c>
      <c r="C137" s="140"/>
      <c r="D137" s="141"/>
      <c r="E137" s="61">
        <v>984</v>
      </c>
      <c r="F137" s="62" t="s">
        <v>103</v>
      </c>
      <c r="G137" s="62" t="s">
        <v>219</v>
      </c>
      <c r="H137" s="61">
        <v>200</v>
      </c>
      <c r="I137" s="63">
        <v>2855.3</v>
      </c>
      <c r="J137" s="59">
        <v>2974.5</v>
      </c>
      <c r="K137" s="59">
        <v>3093.1</v>
      </c>
    </row>
    <row r="138" spans="2:11" ht="82.5" customHeight="1">
      <c r="B138" s="181" t="s">
        <v>92</v>
      </c>
      <c r="C138" s="181"/>
      <c r="D138" s="181"/>
      <c r="E138" s="56">
        <v>984</v>
      </c>
      <c r="F138" s="57" t="s">
        <v>103</v>
      </c>
      <c r="G138" s="57" t="s">
        <v>217</v>
      </c>
      <c r="H138" s="56"/>
      <c r="I138" s="58">
        <f>SUM(I139)</f>
        <v>1590</v>
      </c>
      <c r="J138" s="58">
        <f>SUM(J139)</f>
        <v>1656.1</v>
      </c>
      <c r="K138" s="58">
        <f>SUM(K139)</f>
        <v>1722.2</v>
      </c>
    </row>
    <row r="139" spans="2:11" ht="42" customHeight="1">
      <c r="B139" s="139" t="s">
        <v>71</v>
      </c>
      <c r="C139" s="140"/>
      <c r="D139" s="141"/>
      <c r="E139" s="56">
        <v>984</v>
      </c>
      <c r="F139" s="57" t="s">
        <v>103</v>
      </c>
      <c r="G139" s="57" t="s">
        <v>217</v>
      </c>
      <c r="H139" s="56">
        <v>200</v>
      </c>
      <c r="I139" s="58">
        <v>1590</v>
      </c>
      <c r="J139" s="59">
        <v>1656.1</v>
      </c>
      <c r="K139" s="60">
        <v>1722.2</v>
      </c>
    </row>
    <row r="140" spans="2:11" ht="28.5" customHeight="1">
      <c r="B140" s="165" t="s">
        <v>104</v>
      </c>
      <c r="C140" s="166"/>
      <c r="D140" s="167"/>
      <c r="E140" s="68">
        <v>984</v>
      </c>
      <c r="F140" s="69" t="s">
        <v>105</v>
      </c>
      <c r="G140" s="68"/>
      <c r="H140" s="68"/>
      <c r="I140" s="70">
        <f>SUM(I141)</f>
        <v>19423.1</v>
      </c>
      <c r="J140" s="70">
        <f>SUM(J141)</f>
        <v>19178.5</v>
      </c>
      <c r="K140" s="70">
        <f>SUM(K141)</f>
        <v>20092.1</v>
      </c>
    </row>
    <row r="141" spans="2:11" ht="84" customHeight="1">
      <c r="B141" s="181" t="s">
        <v>92</v>
      </c>
      <c r="C141" s="181"/>
      <c r="D141" s="181"/>
      <c r="E141" s="56">
        <v>984</v>
      </c>
      <c r="F141" s="57" t="s">
        <v>105</v>
      </c>
      <c r="G141" s="57" t="s">
        <v>217</v>
      </c>
      <c r="H141" s="56"/>
      <c r="I141" s="58">
        <f>SUM(I142:I143)</f>
        <v>19423.1</v>
      </c>
      <c r="J141" s="58">
        <f>SUM(J142:J143)</f>
        <v>19178.5</v>
      </c>
      <c r="K141" s="58">
        <f>SUM(K142:K143)</f>
        <v>20092.1</v>
      </c>
    </row>
    <row r="142" spans="2:11" ht="112.5" customHeight="1">
      <c r="B142" s="139" t="s">
        <v>106</v>
      </c>
      <c r="C142" s="140"/>
      <c r="D142" s="141"/>
      <c r="E142" s="56">
        <v>984</v>
      </c>
      <c r="F142" s="57" t="s">
        <v>105</v>
      </c>
      <c r="G142" s="57" t="s">
        <v>217</v>
      </c>
      <c r="H142" s="57" t="s">
        <v>107</v>
      </c>
      <c r="I142" s="63">
        <v>13125.1</v>
      </c>
      <c r="J142" s="60">
        <v>13816.3</v>
      </c>
      <c r="K142" s="59">
        <v>14516.1</v>
      </c>
    </row>
    <row r="143" spans="2:11" ht="42" customHeight="1">
      <c r="B143" s="139" t="s">
        <v>71</v>
      </c>
      <c r="C143" s="140"/>
      <c r="D143" s="141"/>
      <c r="E143" s="56">
        <v>984</v>
      </c>
      <c r="F143" s="57" t="s">
        <v>105</v>
      </c>
      <c r="G143" s="57" t="s">
        <v>217</v>
      </c>
      <c r="H143" s="57" t="s">
        <v>91</v>
      </c>
      <c r="I143" s="63">
        <v>6298</v>
      </c>
      <c r="J143" s="60">
        <v>5362.2</v>
      </c>
      <c r="K143" s="60">
        <v>5576</v>
      </c>
    </row>
    <row r="144" spans="2:11" s="46" customFormat="1" ht="14.25" customHeight="1">
      <c r="B144" s="168" t="s">
        <v>108</v>
      </c>
      <c r="C144" s="169"/>
      <c r="D144" s="170"/>
      <c r="E144" s="65">
        <v>984</v>
      </c>
      <c r="F144" s="65">
        <v>1000</v>
      </c>
      <c r="G144" s="65"/>
      <c r="H144" s="65"/>
      <c r="I144" s="67">
        <f>SUM(I145+I153+I150)</f>
        <v>34277.7</v>
      </c>
      <c r="J144" s="67">
        <f>SUM(J145+J153+J150)</f>
        <v>35676.8</v>
      </c>
      <c r="K144" s="67">
        <f>SUM(K145+K153+K150)</f>
        <v>37103.9</v>
      </c>
    </row>
    <row r="145" spans="2:11" ht="13.5" customHeight="1">
      <c r="B145" s="165" t="s">
        <v>109</v>
      </c>
      <c r="C145" s="166"/>
      <c r="D145" s="167"/>
      <c r="E145" s="68">
        <v>984</v>
      </c>
      <c r="F145" s="68">
        <v>1001</v>
      </c>
      <c r="G145" s="68"/>
      <c r="H145" s="68"/>
      <c r="I145" s="70">
        <f>SUM(I146+I148)</f>
        <v>2348.2</v>
      </c>
      <c r="J145" s="70">
        <f>SUM(J146+J148)</f>
        <v>2418.8999999999996</v>
      </c>
      <c r="K145" s="70">
        <f>SUM(K146+K148)</f>
        <v>2519</v>
      </c>
    </row>
    <row r="146" spans="2:11" s="46" customFormat="1" ht="57" customHeight="1">
      <c r="B146" s="139" t="s">
        <v>110</v>
      </c>
      <c r="C146" s="140"/>
      <c r="D146" s="141"/>
      <c r="E146" s="56">
        <v>984</v>
      </c>
      <c r="F146" s="56">
        <v>1001</v>
      </c>
      <c r="G146" s="57" t="s">
        <v>223</v>
      </c>
      <c r="H146" s="56"/>
      <c r="I146" s="58">
        <f>SUM(I147)</f>
        <v>1221.3</v>
      </c>
      <c r="J146" s="58">
        <f>SUM(J147)</f>
        <v>1245.1</v>
      </c>
      <c r="K146" s="58">
        <f>SUM(K147)</f>
        <v>1298.4</v>
      </c>
    </row>
    <row r="147" spans="2:11" s="46" customFormat="1" ht="28.5" customHeight="1">
      <c r="B147" s="139" t="s">
        <v>111</v>
      </c>
      <c r="C147" s="140"/>
      <c r="D147" s="141"/>
      <c r="E147" s="56">
        <v>984</v>
      </c>
      <c r="F147" s="56">
        <v>1001</v>
      </c>
      <c r="G147" s="57" t="s">
        <v>223</v>
      </c>
      <c r="H147" s="57" t="s">
        <v>112</v>
      </c>
      <c r="I147" s="58">
        <v>1221.3</v>
      </c>
      <c r="J147" s="60">
        <v>1245.1</v>
      </c>
      <c r="K147" s="59">
        <v>1298.4</v>
      </c>
    </row>
    <row r="148" spans="2:11" s="46" customFormat="1" ht="69" customHeight="1">
      <c r="B148" s="139" t="s">
        <v>113</v>
      </c>
      <c r="C148" s="140"/>
      <c r="D148" s="141"/>
      <c r="E148" s="56">
        <v>984</v>
      </c>
      <c r="F148" s="56">
        <v>1001</v>
      </c>
      <c r="G148" s="57" t="s">
        <v>224</v>
      </c>
      <c r="H148" s="56"/>
      <c r="I148" s="58">
        <f>SUM(I149)</f>
        <v>1126.9</v>
      </c>
      <c r="J148" s="58">
        <f>SUM(J149)</f>
        <v>1173.8</v>
      </c>
      <c r="K148" s="58">
        <f>SUM(K149)</f>
        <v>1220.6</v>
      </c>
    </row>
    <row r="149" spans="2:11" s="46" customFormat="1" ht="28.5" customHeight="1">
      <c r="B149" s="139" t="s">
        <v>111</v>
      </c>
      <c r="C149" s="140"/>
      <c r="D149" s="141"/>
      <c r="E149" s="56">
        <v>984</v>
      </c>
      <c r="F149" s="56">
        <v>1001</v>
      </c>
      <c r="G149" s="57" t="s">
        <v>224</v>
      </c>
      <c r="H149" s="57" t="s">
        <v>112</v>
      </c>
      <c r="I149" s="58">
        <v>1126.9</v>
      </c>
      <c r="J149" s="59">
        <v>1173.8</v>
      </c>
      <c r="K149" s="59">
        <v>1220.6</v>
      </c>
    </row>
    <row r="150" spans="2:11" s="46" customFormat="1" ht="15" customHeight="1">
      <c r="B150" s="165" t="s">
        <v>114</v>
      </c>
      <c r="C150" s="166"/>
      <c r="D150" s="167"/>
      <c r="E150" s="68">
        <v>984</v>
      </c>
      <c r="F150" s="68">
        <v>1003</v>
      </c>
      <c r="G150" s="68"/>
      <c r="H150" s="69"/>
      <c r="I150" s="70">
        <f aca="true" t="shared" si="4" ref="I150:K151">SUM(I151)</f>
        <v>1642.5</v>
      </c>
      <c r="J150" s="70">
        <f t="shared" si="4"/>
        <v>1710.8</v>
      </c>
      <c r="K150" s="70">
        <f t="shared" si="4"/>
        <v>1779.1</v>
      </c>
    </row>
    <row r="151" spans="2:11" s="46" customFormat="1" ht="69" customHeight="1">
      <c r="B151" s="139" t="s">
        <v>115</v>
      </c>
      <c r="C151" s="140"/>
      <c r="D151" s="141"/>
      <c r="E151" s="56">
        <v>984</v>
      </c>
      <c r="F151" s="56">
        <v>1003</v>
      </c>
      <c r="G151" s="57" t="s">
        <v>225</v>
      </c>
      <c r="H151" s="56"/>
      <c r="I151" s="58">
        <f t="shared" si="4"/>
        <v>1642.5</v>
      </c>
      <c r="J151" s="58">
        <f t="shared" si="4"/>
        <v>1710.8</v>
      </c>
      <c r="K151" s="58">
        <f t="shared" si="4"/>
        <v>1779.1</v>
      </c>
    </row>
    <row r="152" spans="2:11" s="46" customFormat="1" ht="27.75" customHeight="1">
      <c r="B152" s="139" t="s">
        <v>111</v>
      </c>
      <c r="C152" s="140"/>
      <c r="D152" s="141"/>
      <c r="E152" s="56">
        <v>984</v>
      </c>
      <c r="F152" s="56">
        <v>1003</v>
      </c>
      <c r="G152" s="57" t="s">
        <v>225</v>
      </c>
      <c r="H152" s="57" t="s">
        <v>112</v>
      </c>
      <c r="I152" s="58">
        <v>1642.5</v>
      </c>
      <c r="J152" s="59">
        <v>1710.8</v>
      </c>
      <c r="K152" s="60">
        <v>1779.1</v>
      </c>
    </row>
    <row r="153" spans="2:11" s="46" customFormat="1" ht="15" customHeight="1">
      <c r="B153" s="165" t="s">
        <v>116</v>
      </c>
      <c r="C153" s="166"/>
      <c r="D153" s="167"/>
      <c r="E153" s="68">
        <v>984</v>
      </c>
      <c r="F153" s="68">
        <v>1004</v>
      </c>
      <c r="G153" s="68"/>
      <c r="H153" s="68"/>
      <c r="I153" s="70">
        <f>SUM(I154+I156)</f>
        <v>30287</v>
      </c>
      <c r="J153" s="70">
        <f>SUM(J154+J156)</f>
        <v>31547.1</v>
      </c>
      <c r="K153" s="70">
        <f>SUM(K154+K156)</f>
        <v>32805.8</v>
      </c>
    </row>
    <row r="154" spans="2:11" s="46" customFormat="1" ht="97.5" customHeight="1">
      <c r="B154" s="181" t="s">
        <v>232</v>
      </c>
      <c r="C154" s="181"/>
      <c r="D154" s="181"/>
      <c r="E154" s="56">
        <v>984</v>
      </c>
      <c r="F154" s="56">
        <v>1004</v>
      </c>
      <c r="G154" s="57" t="s">
        <v>226</v>
      </c>
      <c r="H154" s="56"/>
      <c r="I154" s="58">
        <f>SUM(I155)</f>
        <v>20212.3</v>
      </c>
      <c r="J154" s="58">
        <f>SUM(J155)</f>
        <v>21052.8</v>
      </c>
      <c r="K154" s="58">
        <f>SUM(K155)</f>
        <v>21893.3</v>
      </c>
    </row>
    <row r="155" spans="2:11" ht="28.5" customHeight="1">
      <c r="B155" s="139" t="s">
        <v>111</v>
      </c>
      <c r="C155" s="140"/>
      <c r="D155" s="141"/>
      <c r="E155" s="56">
        <v>984</v>
      </c>
      <c r="F155" s="56">
        <v>1004</v>
      </c>
      <c r="G155" s="57" t="s">
        <v>226</v>
      </c>
      <c r="H155" s="56">
        <v>300</v>
      </c>
      <c r="I155" s="58">
        <v>20212.3</v>
      </c>
      <c r="J155" s="59">
        <v>21052.8</v>
      </c>
      <c r="K155" s="59">
        <v>21893.3</v>
      </c>
    </row>
    <row r="156" spans="2:11" s="46" customFormat="1" ht="84.75" customHeight="1">
      <c r="B156" s="181" t="s">
        <v>231</v>
      </c>
      <c r="C156" s="181"/>
      <c r="D156" s="181"/>
      <c r="E156" s="56">
        <v>984</v>
      </c>
      <c r="F156" s="56">
        <v>1004</v>
      </c>
      <c r="G156" s="57" t="s">
        <v>227</v>
      </c>
      <c r="H156" s="56"/>
      <c r="I156" s="58">
        <f>SUM(I157)</f>
        <v>10074.7</v>
      </c>
      <c r="J156" s="58">
        <f>SUM(J157)</f>
        <v>10494.3</v>
      </c>
      <c r="K156" s="58">
        <f>SUM(K157)</f>
        <v>10912.5</v>
      </c>
    </row>
    <row r="157" spans="2:11" s="46" customFormat="1" ht="27" customHeight="1">
      <c r="B157" s="139" t="s">
        <v>111</v>
      </c>
      <c r="C157" s="140"/>
      <c r="D157" s="141"/>
      <c r="E157" s="56">
        <v>984</v>
      </c>
      <c r="F157" s="56">
        <v>1004</v>
      </c>
      <c r="G157" s="57" t="s">
        <v>227</v>
      </c>
      <c r="H157" s="56">
        <v>300</v>
      </c>
      <c r="I157" s="58">
        <v>10074.7</v>
      </c>
      <c r="J157" s="59">
        <v>10494.3</v>
      </c>
      <c r="K157" s="59">
        <v>10912.5</v>
      </c>
    </row>
    <row r="158" spans="2:11" ht="27" customHeight="1">
      <c r="B158" s="161" t="s">
        <v>117</v>
      </c>
      <c r="C158" s="161"/>
      <c r="D158" s="161"/>
      <c r="E158" s="65">
        <v>984</v>
      </c>
      <c r="F158" s="66" t="s">
        <v>118</v>
      </c>
      <c r="G158" s="65"/>
      <c r="H158" s="65"/>
      <c r="I158" s="67">
        <f>SUM(I159)</f>
        <v>26168.299999999996</v>
      </c>
      <c r="J158" s="67">
        <f>SUM(J159)</f>
        <v>27256.899999999998</v>
      </c>
      <c r="K158" s="67">
        <f>SUM(K159)</f>
        <v>28344.500000000004</v>
      </c>
    </row>
    <row r="159" spans="2:11" ht="14.25" customHeight="1">
      <c r="B159" s="165" t="s">
        <v>119</v>
      </c>
      <c r="C159" s="166"/>
      <c r="D159" s="167"/>
      <c r="E159" s="68">
        <v>984</v>
      </c>
      <c r="F159" s="69" t="s">
        <v>120</v>
      </c>
      <c r="G159" s="68"/>
      <c r="H159" s="68"/>
      <c r="I159" s="70">
        <f>SUM(I164+I160+I162)</f>
        <v>26168.299999999996</v>
      </c>
      <c r="J159" s="70">
        <f>SUM(J164+J160+J162)</f>
        <v>27256.899999999998</v>
      </c>
      <c r="K159" s="70">
        <f>SUM(K164+K160+K162)</f>
        <v>28344.500000000004</v>
      </c>
    </row>
    <row r="160" spans="2:11" ht="69" customHeight="1">
      <c r="B160" s="139" t="s">
        <v>98</v>
      </c>
      <c r="C160" s="140"/>
      <c r="D160" s="141"/>
      <c r="E160" s="56">
        <v>984</v>
      </c>
      <c r="F160" s="57" t="s">
        <v>120</v>
      </c>
      <c r="G160" s="57" t="s">
        <v>203</v>
      </c>
      <c r="H160" s="56"/>
      <c r="I160" s="58">
        <f>SUM(I161)</f>
        <v>142.6</v>
      </c>
      <c r="J160" s="58">
        <f>SUM(J161)</f>
        <v>148.5</v>
      </c>
      <c r="K160" s="58">
        <f>SUM(K161)</f>
        <v>154.3</v>
      </c>
    </row>
    <row r="161" spans="2:11" ht="40.5" customHeight="1">
      <c r="B161" s="139" t="s">
        <v>71</v>
      </c>
      <c r="C161" s="140"/>
      <c r="D161" s="141"/>
      <c r="E161" s="56">
        <v>984</v>
      </c>
      <c r="F161" s="57" t="s">
        <v>120</v>
      </c>
      <c r="G161" s="57" t="s">
        <v>203</v>
      </c>
      <c r="H161" s="56">
        <v>200</v>
      </c>
      <c r="I161" s="58">
        <v>142.6</v>
      </c>
      <c r="J161" s="59">
        <v>148.5</v>
      </c>
      <c r="K161" s="59">
        <v>154.3</v>
      </c>
    </row>
    <row r="162" spans="2:11" ht="124.5" customHeight="1">
      <c r="B162" s="139" t="s">
        <v>99</v>
      </c>
      <c r="C162" s="140"/>
      <c r="D162" s="141"/>
      <c r="E162" s="56">
        <v>984</v>
      </c>
      <c r="F162" s="57" t="s">
        <v>120</v>
      </c>
      <c r="G162" s="57" t="s">
        <v>220</v>
      </c>
      <c r="H162" s="56"/>
      <c r="I162" s="58">
        <f>SUM(I163)</f>
        <v>387.1</v>
      </c>
      <c r="J162" s="58">
        <f>SUM(J163)</f>
        <v>403.1</v>
      </c>
      <c r="K162" s="58">
        <f>SUM(K163)</f>
        <v>418.7</v>
      </c>
    </row>
    <row r="163" spans="2:11" ht="41.25" customHeight="1">
      <c r="B163" s="139" t="s">
        <v>71</v>
      </c>
      <c r="C163" s="140"/>
      <c r="D163" s="141"/>
      <c r="E163" s="56">
        <v>984</v>
      </c>
      <c r="F163" s="57" t="s">
        <v>120</v>
      </c>
      <c r="G163" s="57" t="s">
        <v>220</v>
      </c>
      <c r="H163" s="56">
        <v>200</v>
      </c>
      <c r="I163" s="58">
        <v>387.1</v>
      </c>
      <c r="J163" s="59">
        <v>403.1</v>
      </c>
      <c r="K163" s="60">
        <v>418.7</v>
      </c>
    </row>
    <row r="164" spans="2:11" s="46" customFormat="1" ht="83.25" customHeight="1">
      <c r="B164" s="139" t="s">
        <v>121</v>
      </c>
      <c r="C164" s="163"/>
      <c r="D164" s="164"/>
      <c r="E164" s="56">
        <v>984</v>
      </c>
      <c r="F164" s="57" t="s">
        <v>120</v>
      </c>
      <c r="G164" s="57" t="s">
        <v>228</v>
      </c>
      <c r="H164" s="56"/>
      <c r="I164" s="58">
        <f>SUM(I167+I166+I165)</f>
        <v>25638.6</v>
      </c>
      <c r="J164" s="58">
        <f>SUM(J165+J166+J167)</f>
        <v>26705.3</v>
      </c>
      <c r="K164" s="58">
        <f>SUM(K165+K166+K167)</f>
        <v>27771.500000000004</v>
      </c>
    </row>
    <row r="165" spans="2:11" s="46" customFormat="1" ht="113.25" customHeight="1">
      <c r="B165" s="139" t="s">
        <v>106</v>
      </c>
      <c r="C165" s="140"/>
      <c r="D165" s="141"/>
      <c r="E165" s="56">
        <v>984</v>
      </c>
      <c r="F165" s="57" t="s">
        <v>120</v>
      </c>
      <c r="G165" s="57" t="s">
        <v>228</v>
      </c>
      <c r="H165" s="56">
        <v>100</v>
      </c>
      <c r="I165" s="58">
        <v>15585</v>
      </c>
      <c r="J165" s="60">
        <v>16265.3</v>
      </c>
      <c r="K165" s="59">
        <v>16922.9</v>
      </c>
    </row>
    <row r="166" spans="2:11" s="46" customFormat="1" ht="41.25" customHeight="1">
      <c r="B166" s="139" t="s">
        <v>71</v>
      </c>
      <c r="C166" s="140"/>
      <c r="D166" s="141"/>
      <c r="E166" s="56">
        <v>984</v>
      </c>
      <c r="F166" s="57" t="s">
        <v>120</v>
      </c>
      <c r="G166" s="57" t="s">
        <v>228</v>
      </c>
      <c r="H166" s="56">
        <v>200</v>
      </c>
      <c r="I166" s="58">
        <v>10033.4</v>
      </c>
      <c r="J166" s="59">
        <v>10419.8</v>
      </c>
      <c r="K166" s="59">
        <v>10828.4</v>
      </c>
    </row>
    <row r="167" spans="2:11" s="46" customFormat="1" ht="12.75" customHeight="1">
      <c r="B167" s="139" t="s">
        <v>59</v>
      </c>
      <c r="C167" s="140"/>
      <c r="D167" s="141"/>
      <c r="E167" s="56">
        <v>984</v>
      </c>
      <c r="F167" s="57" t="s">
        <v>120</v>
      </c>
      <c r="G167" s="57" t="s">
        <v>228</v>
      </c>
      <c r="H167" s="56">
        <v>800</v>
      </c>
      <c r="I167" s="58">
        <v>20.2</v>
      </c>
      <c r="J167" s="60">
        <v>20.2</v>
      </c>
      <c r="K167" s="59">
        <v>20.2</v>
      </c>
    </row>
    <row r="168" spans="2:11" ht="27" customHeight="1">
      <c r="B168" s="168" t="s">
        <v>122</v>
      </c>
      <c r="C168" s="169"/>
      <c r="D168" s="170"/>
      <c r="E168" s="65">
        <v>984</v>
      </c>
      <c r="F168" s="65">
        <v>1200</v>
      </c>
      <c r="G168" s="65"/>
      <c r="H168" s="65"/>
      <c r="I168" s="67">
        <f>SUM(I169+I172)</f>
        <v>12283.5</v>
      </c>
      <c r="J168" s="67">
        <f>SUM(J169+J172)</f>
        <v>12866.2</v>
      </c>
      <c r="K168" s="67">
        <f>SUM(K169+K172)</f>
        <v>13476.400000000001</v>
      </c>
    </row>
    <row r="169" spans="2:11" ht="26.25" customHeight="1">
      <c r="B169" s="183" t="s">
        <v>123</v>
      </c>
      <c r="C169" s="184"/>
      <c r="D169" s="185"/>
      <c r="E169" s="68">
        <v>984</v>
      </c>
      <c r="F169" s="69" t="s">
        <v>124</v>
      </c>
      <c r="G169" s="68"/>
      <c r="H169" s="68"/>
      <c r="I169" s="70">
        <f aca="true" t="shared" si="5" ref="I169:K170">SUM(I170)</f>
        <v>3174.2</v>
      </c>
      <c r="J169" s="70">
        <f t="shared" si="5"/>
        <v>3306.2</v>
      </c>
      <c r="K169" s="70">
        <f t="shared" si="5"/>
        <v>3438.2</v>
      </c>
    </row>
    <row r="170" spans="2:11" ht="82.5" customHeight="1">
      <c r="B170" s="139" t="s">
        <v>90</v>
      </c>
      <c r="C170" s="140"/>
      <c r="D170" s="141"/>
      <c r="E170" s="56">
        <v>984</v>
      </c>
      <c r="F170" s="57" t="s">
        <v>124</v>
      </c>
      <c r="G170" s="57" t="s">
        <v>215</v>
      </c>
      <c r="H170" s="56"/>
      <c r="I170" s="58">
        <f t="shared" si="5"/>
        <v>3174.2</v>
      </c>
      <c r="J170" s="58">
        <f t="shared" si="5"/>
        <v>3306.2</v>
      </c>
      <c r="K170" s="58">
        <f t="shared" si="5"/>
        <v>3438.2</v>
      </c>
    </row>
    <row r="171" spans="2:11" ht="42" customHeight="1">
      <c r="B171" s="139" t="s">
        <v>71</v>
      </c>
      <c r="C171" s="140"/>
      <c r="D171" s="141"/>
      <c r="E171" s="56">
        <v>984</v>
      </c>
      <c r="F171" s="57" t="s">
        <v>124</v>
      </c>
      <c r="G171" s="57" t="s">
        <v>215</v>
      </c>
      <c r="H171" s="57" t="s">
        <v>91</v>
      </c>
      <c r="I171" s="58">
        <v>3174.2</v>
      </c>
      <c r="J171" s="60">
        <v>3306.2</v>
      </c>
      <c r="K171" s="60">
        <v>3438.2</v>
      </c>
    </row>
    <row r="172" spans="2:11" s="48" customFormat="1" ht="27" customHeight="1">
      <c r="B172" s="165" t="s">
        <v>125</v>
      </c>
      <c r="C172" s="166"/>
      <c r="D172" s="167"/>
      <c r="E172" s="68">
        <v>984</v>
      </c>
      <c r="F172" s="69" t="s">
        <v>126</v>
      </c>
      <c r="G172" s="69"/>
      <c r="H172" s="69"/>
      <c r="I172" s="70">
        <f>SUM(I173)</f>
        <v>9109.3</v>
      </c>
      <c r="J172" s="70">
        <f>SUM(J173)</f>
        <v>9560</v>
      </c>
      <c r="K172" s="70">
        <f>SUM(K173)</f>
        <v>10038.2</v>
      </c>
    </row>
    <row r="173" spans="2:11" ht="83.25" customHeight="1">
      <c r="B173" s="139" t="s">
        <v>90</v>
      </c>
      <c r="C173" s="140"/>
      <c r="D173" s="141"/>
      <c r="E173" s="56">
        <v>984</v>
      </c>
      <c r="F173" s="57" t="s">
        <v>126</v>
      </c>
      <c r="G173" s="57" t="s">
        <v>215</v>
      </c>
      <c r="H173" s="57"/>
      <c r="I173" s="58">
        <f>SUM(I174:I175)</f>
        <v>9109.3</v>
      </c>
      <c r="J173" s="58">
        <f>SUM(J174:J175)</f>
        <v>9560</v>
      </c>
      <c r="K173" s="58">
        <f>SUM(K174:K175)</f>
        <v>10038.2</v>
      </c>
    </row>
    <row r="174" spans="2:11" ht="111" customHeight="1">
      <c r="B174" s="139" t="s">
        <v>48</v>
      </c>
      <c r="C174" s="140"/>
      <c r="D174" s="141"/>
      <c r="E174" s="56">
        <v>984</v>
      </c>
      <c r="F174" s="57" t="s">
        <v>126</v>
      </c>
      <c r="G174" s="57" t="s">
        <v>215</v>
      </c>
      <c r="H174" s="57" t="s">
        <v>107</v>
      </c>
      <c r="I174" s="58">
        <v>7800.5</v>
      </c>
      <c r="J174" s="60">
        <v>8196.7</v>
      </c>
      <c r="K174" s="60">
        <v>8620.6</v>
      </c>
    </row>
    <row r="175" spans="2:11" ht="42" customHeight="1">
      <c r="B175" s="139" t="s">
        <v>71</v>
      </c>
      <c r="C175" s="140"/>
      <c r="D175" s="141"/>
      <c r="E175" s="56">
        <v>984</v>
      </c>
      <c r="F175" s="57" t="s">
        <v>126</v>
      </c>
      <c r="G175" s="57" t="s">
        <v>215</v>
      </c>
      <c r="H175" s="57" t="s">
        <v>91</v>
      </c>
      <c r="I175" s="58">
        <v>1308.8</v>
      </c>
      <c r="J175" s="60">
        <v>1363.3</v>
      </c>
      <c r="K175" s="59">
        <v>1417.6</v>
      </c>
    </row>
    <row r="176" spans="2:11" ht="15.75" customHeight="1">
      <c r="B176" s="182" t="s">
        <v>139</v>
      </c>
      <c r="C176" s="182"/>
      <c r="D176" s="182"/>
      <c r="E176" s="65"/>
      <c r="F176" s="66"/>
      <c r="G176" s="66"/>
      <c r="H176" s="66"/>
      <c r="I176" s="67">
        <f>SUM(I8+I30)</f>
        <v>647133.6</v>
      </c>
      <c r="J176" s="67">
        <f>SUM(J8+J30)</f>
        <v>439040.4000000001</v>
      </c>
      <c r="K176" s="67">
        <f>SUM(K8+K30)</f>
        <v>445903.50000000006</v>
      </c>
    </row>
    <row r="177" spans="2:11" ht="16.5" customHeight="1">
      <c r="B177" s="182" t="s">
        <v>140</v>
      </c>
      <c r="C177" s="182"/>
      <c r="D177" s="182"/>
      <c r="E177" s="182"/>
      <c r="F177" s="182"/>
      <c r="G177" s="182"/>
      <c r="H177" s="182"/>
      <c r="I177" s="67">
        <f>SUM(I8+I30)</f>
        <v>647133.6</v>
      </c>
      <c r="J177" s="67">
        <f>SUM(J176)</f>
        <v>439040.4000000001</v>
      </c>
      <c r="K177" s="67">
        <f>SUM(K176)</f>
        <v>445903.50000000006</v>
      </c>
    </row>
    <row r="178" spans="2:3" ht="15">
      <c r="B178" s="45"/>
      <c r="C178" s="45"/>
    </row>
    <row r="179" spans="2:11" ht="15">
      <c r="B179" s="45"/>
      <c r="C179" s="45"/>
      <c r="J179" s="95"/>
      <c r="K179" s="95"/>
    </row>
    <row r="180" spans="2:11" ht="15">
      <c r="B180" s="94"/>
      <c r="C180" s="94"/>
      <c r="D180" s="94"/>
      <c r="E180" s="94"/>
      <c r="F180" s="94"/>
      <c r="G180" s="94"/>
      <c r="H180" s="94"/>
      <c r="I180" s="95"/>
      <c r="J180" s="95"/>
      <c r="K180" s="95"/>
    </row>
    <row r="181" spans="2:11" ht="15">
      <c r="B181" s="45"/>
      <c r="C181" s="45"/>
      <c r="H181" s="135"/>
      <c r="I181" s="135"/>
      <c r="J181" s="96"/>
      <c r="K181" s="96"/>
    </row>
    <row r="182" spans="2:11" ht="15">
      <c r="B182" s="45"/>
      <c r="C182" s="45"/>
      <c r="D182" s="97"/>
      <c r="J182" s="95"/>
      <c r="K182" s="95"/>
    </row>
    <row r="183" spans="2:11" ht="15">
      <c r="B183" s="45"/>
      <c r="C183" s="45"/>
      <c r="D183" s="98"/>
      <c r="J183" s="110"/>
      <c r="K183" s="110"/>
    </row>
    <row r="184" spans="2:11" ht="15">
      <c r="B184" s="45"/>
      <c r="C184" s="45"/>
      <c r="J184" s="95"/>
      <c r="K184" s="95"/>
    </row>
    <row r="185" spans="2:11" ht="15">
      <c r="B185" s="45"/>
      <c r="C185" s="45"/>
      <c r="J185" s="95"/>
      <c r="K185" s="95"/>
    </row>
    <row r="186" spans="2:11" ht="15">
      <c r="B186" s="45"/>
      <c r="C186" s="45"/>
      <c r="K186" s="95"/>
    </row>
    <row r="187" spans="2:3" ht="15">
      <c r="B187" s="45"/>
      <c r="C187" s="45"/>
    </row>
    <row r="188" spans="2:3" ht="15">
      <c r="B188" s="45"/>
      <c r="C188" s="45"/>
    </row>
    <row r="189" spans="2:3" ht="15">
      <c r="B189" s="45"/>
      <c r="C189" s="45"/>
    </row>
    <row r="190" spans="2:3" ht="15">
      <c r="B190" s="45"/>
      <c r="C190" s="45"/>
    </row>
  </sheetData>
  <sheetProtection/>
  <autoFilter ref="E7:H177"/>
  <mergeCells count="179">
    <mergeCell ref="B81:D81"/>
    <mergeCell ref="B82:D82"/>
    <mergeCell ref="B83:D83"/>
    <mergeCell ref="B84:D84"/>
    <mergeCell ref="B102:D102"/>
    <mergeCell ref="B96:D96"/>
    <mergeCell ref="B97:D97"/>
    <mergeCell ref="B98:D98"/>
    <mergeCell ref="B99:D99"/>
    <mergeCell ref="B1:K1"/>
    <mergeCell ref="B85:D85"/>
    <mergeCell ref="B86:D86"/>
    <mergeCell ref="B87:D87"/>
    <mergeCell ref="B88:D88"/>
    <mergeCell ref="B95:D95"/>
    <mergeCell ref="B44:D44"/>
    <mergeCell ref="B45:D45"/>
    <mergeCell ref="B60:D60"/>
    <mergeCell ref="B61:D61"/>
    <mergeCell ref="B106:D106"/>
    <mergeCell ref="B66:D66"/>
    <mergeCell ref="B69:D69"/>
    <mergeCell ref="B70:D70"/>
    <mergeCell ref="B71:D71"/>
    <mergeCell ref="B103:D103"/>
    <mergeCell ref="B100:D100"/>
    <mergeCell ref="B67:D67"/>
    <mergeCell ref="B68:D68"/>
    <mergeCell ref="B101:D101"/>
    <mergeCell ref="B107:D107"/>
    <mergeCell ref="B72:D72"/>
    <mergeCell ref="B73:D73"/>
    <mergeCell ref="B74:D74"/>
    <mergeCell ref="B75:D75"/>
    <mergeCell ref="B108:D108"/>
    <mergeCell ref="B76:D76"/>
    <mergeCell ref="B77:D77"/>
    <mergeCell ref="B94:D94"/>
    <mergeCell ref="B80:D80"/>
    <mergeCell ref="B109:D109"/>
    <mergeCell ref="B93:D93"/>
    <mergeCell ref="B46:D46"/>
    <mergeCell ref="B168:D168"/>
    <mergeCell ref="B169:D169"/>
    <mergeCell ref="B164:D164"/>
    <mergeCell ref="B165:D165"/>
    <mergeCell ref="B166:D166"/>
    <mergeCell ref="B167:D167"/>
    <mergeCell ref="B156:D156"/>
    <mergeCell ref="B170:D170"/>
    <mergeCell ref="B171:D171"/>
    <mergeCell ref="B177:H177"/>
    <mergeCell ref="B172:D172"/>
    <mergeCell ref="B173:D173"/>
    <mergeCell ref="B174:D174"/>
    <mergeCell ref="B175:D175"/>
    <mergeCell ref="B176:D176"/>
    <mergeCell ref="B157:D157"/>
    <mergeCell ref="B158:D158"/>
    <mergeCell ref="B159:D159"/>
    <mergeCell ref="B162:D162"/>
    <mergeCell ref="B163:D163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36:D136"/>
    <mergeCell ref="B137:D137"/>
    <mergeCell ref="B140:D140"/>
    <mergeCell ref="B141:D141"/>
    <mergeCell ref="B142:D142"/>
    <mergeCell ref="B143:D143"/>
    <mergeCell ref="B138:D138"/>
    <mergeCell ref="B139:D139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2:D112"/>
    <mergeCell ref="B113:D113"/>
    <mergeCell ref="B116:D116"/>
    <mergeCell ref="B117:D117"/>
    <mergeCell ref="B118:D118"/>
    <mergeCell ref="B119:D119"/>
    <mergeCell ref="B115:D115"/>
    <mergeCell ref="B114:D114"/>
    <mergeCell ref="B110:D110"/>
    <mergeCell ref="B111:D111"/>
    <mergeCell ref="B78:D78"/>
    <mergeCell ref="B79:D79"/>
    <mergeCell ref="B104:D104"/>
    <mergeCell ref="B105:D105"/>
    <mergeCell ref="B91:D91"/>
    <mergeCell ref="B92:D92"/>
    <mergeCell ref="B90:D90"/>
    <mergeCell ref="B89:D89"/>
    <mergeCell ref="B62:D62"/>
    <mergeCell ref="B63:D63"/>
    <mergeCell ref="B64:D64"/>
    <mergeCell ref="B65:D65"/>
    <mergeCell ref="B43:D43"/>
    <mergeCell ref="B56:D56"/>
    <mergeCell ref="B57:D57"/>
    <mergeCell ref="B58:D58"/>
    <mergeCell ref="B59:D59"/>
    <mergeCell ref="B52:D52"/>
    <mergeCell ref="B53:D53"/>
    <mergeCell ref="B54:D54"/>
    <mergeCell ref="B55:D55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12:D12"/>
    <mergeCell ref="B3:K3"/>
    <mergeCell ref="B4:K4"/>
    <mergeCell ref="B8:D8"/>
    <mergeCell ref="B9:D9"/>
    <mergeCell ref="B10:D10"/>
    <mergeCell ref="B11:D11"/>
    <mergeCell ref="H181:I181"/>
    <mergeCell ref="B48:D48"/>
    <mergeCell ref="B49:D49"/>
    <mergeCell ref="B50:D50"/>
    <mergeCell ref="B51:D51"/>
    <mergeCell ref="I5:K5"/>
    <mergeCell ref="B6:D7"/>
    <mergeCell ref="E6:H6"/>
    <mergeCell ref="I6:I7"/>
    <mergeCell ref="J6:K6"/>
  </mergeCells>
  <printOptions horizontalCentered="1"/>
  <pageMargins left="0.8267716535433072" right="0.2362204724409449" top="0.7480314960629921" bottom="0.15748031496062992" header="0.31496062992125984" footer="0.31496062992125984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86"/>
  <sheetViews>
    <sheetView zoomScalePageLayoutView="0" workbookViewId="0" topLeftCell="A1">
      <selection activeCell="B1" sqref="B1:J1"/>
    </sheetView>
  </sheetViews>
  <sheetFormatPr defaultColWidth="9.140625" defaultRowHeight="15"/>
  <cols>
    <col min="1" max="1" width="5.57421875" style="45" customWidth="1"/>
    <col min="2" max="2" width="9.140625" style="92" customWidth="1"/>
    <col min="3" max="3" width="3.8515625" style="92" customWidth="1"/>
    <col min="4" max="4" width="20.8515625" style="92" customWidth="1"/>
    <col min="5" max="5" width="6.00390625" style="93" customWidth="1"/>
    <col min="6" max="6" width="12.57421875" style="93" customWidth="1"/>
    <col min="7" max="7" width="5.7109375" style="93" customWidth="1"/>
    <col min="8" max="9" width="9.8515625" style="45" customWidth="1"/>
    <col min="10" max="10" width="9.57421875" style="45" customWidth="1"/>
    <col min="11" max="12" width="9.140625" style="45" customWidth="1"/>
    <col min="13" max="13" width="9.421875" style="45" bestFit="1" customWidth="1"/>
    <col min="14" max="16384" width="9.140625" style="45" customWidth="1"/>
  </cols>
  <sheetData>
    <row r="1" spans="2:10" ht="15">
      <c r="B1" s="156" t="s">
        <v>275</v>
      </c>
      <c r="C1" s="156"/>
      <c r="D1" s="156"/>
      <c r="E1" s="156"/>
      <c r="F1" s="156"/>
      <c r="G1" s="156"/>
      <c r="H1" s="156"/>
      <c r="I1" s="156"/>
      <c r="J1" s="156"/>
    </row>
    <row r="2" ht="10.5" customHeight="1"/>
    <row r="3" spans="2:10" ht="17.25" customHeight="1">
      <c r="B3" s="156" t="s">
        <v>270</v>
      </c>
      <c r="C3" s="156"/>
      <c r="D3" s="156"/>
      <c r="E3" s="156"/>
      <c r="F3" s="156"/>
      <c r="G3" s="156"/>
      <c r="H3" s="156"/>
      <c r="I3" s="156"/>
      <c r="J3" s="156"/>
    </row>
    <row r="4" spans="2:10" ht="87.75" customHeight="1">
      <c r="B4" s="157" t="s">
        <v>233</v>
      </c>
      <c r="C4" s="157"/>
      <c r="D4" s="157"/>
      <c r="E4" s="157"/>
      <c r="F4" s="157"/>
      <c r="G4" s="157"/>
      <c r="H4" s="157"/>
      <c r="I4" s="157"/>
      <c r="J4" s="157"/>
    </row>
    <row r="5" spans="2:10" ht="12.75" customHeight="1">
      <c r="B5" s="114"/>
      <c r="C5" s="114"/>
      <c r="D5" s="114"/>
      <c r="E5" s="114"/>
      <c r="F5" s="114"/>
      <c r="G5" s="114"/>
      <c r="H5" s="142" t="s">
        <v>36</v>
      </c>
      <c r="I5" s="142"/>
      <c r="J5" s="142"/>
    </row>
    <row r="6" spans="2:10" ht="15" customHeight="1">
      <c r="B6" s="143" t="s">
        <v>37</v>
      </c>
      <c r="C6" s="144"/>
      <c r="D6" s="145"/>
      <c r="E6" s="149" t="s">
        <v>9</v>
      </c>
      <c r="F6" s="150"/>
      <c r="G6" s="151"/>
      <c r="H6" s="152" t="s">
        <v>40</v>
      </c>
      <c r="I6" s="154" t="s">
        <v>35</v>
      </c>
      <c r="J6" s="155"/>
    </row>
    <row r="7" spans="2:10" ht="98.25" customHeight="1">
      <c r="B7" s="146"/>
      <c r="C7" s="147"/>
      <c r="D7" s="148"/>
      <c r="E7" s="75" t="s">
        <v>138</v>
      </c>
      <c r="F7" s="76" t="s">
        <v>39</v>
      </c>
      <c r="G7" s="75" t="s">
        <v>137</v>
      </c>
      <c r="H7" s="153"/>
      <c r="I7" s="55" t="s">
        <v>41</v>
      </c>
      <c r="J7" s="55" t="s">
        <v>168</v>
      </c>
    </row>
    <row r="8" spans="2:10" ht="27.75" customHeight="1">
      <c r="B8" s="161" t="s">
        <v>43</v>
      </c>
      <c r="C8" s="161"/>
      <c r="D8" s="161"/>
      <c r="E8" s="66" t="s">
        <v>44</v>
      </c>
      <c r="F8" s="66"/>
      <c r="G8" s="65"/>
      <c r="H8" s="67">
        <f>SUM(H9+H12+H20+H28+H31)</f>
        <v>58761.6</v>
      </c>
      <c r="I8" s="67">
        <f>SUM(I9+I12+I20+I28+I31)</f>
        <v>60811.6</v>
      </c>
      <c r="J8" s="67">
        <f>SUM(J9+J12+J20+J28+J31)</f>
        <v>63226.90000000001</v>
      </c>
    </row>
    <row r="9" spans="2:10" s="48" customFormat="1" ht="58.5" customHeight="1">
      <c r="B9" s="162" t="s">
        <v>161</v>
      </c>
      <c r="C9" s="162"/>
      <c r="D9" s="162"/>
      <c r="E9" s="69" t="s">
        <v>45</v>
      </c>
      <c r="F9" s="69" t="s">
        <v>46</v>
      </c>
      <c r="G9" s="68"/>
      <c r="H9" s="70">
        <f>H10</f>
        <v>1934.9</v>
      </c>
      <c r="I9" s="81">
        <f>SUM(I10)</f>
        <v>2015.4</v>
      </c>
      <c r="J9" s="82">
        <f>SUM(J10)</f>
        <v>2095.9</v>
      </c>
    </row>
    <row r="10" spans="2:10" s="46" customFormat="1" ht="57" customHeight="1">
      <c r="B10" s="139" t="s">
        <v>47</v>
      </c>
      <c r="C10" s="163"/>
      <c r="D10" s="164"/>
      <c r="E10" s="57" t="s">
        <v>45</v>
      </c>
      <c r="F10" s="57" t="s">
        <v>190</v>
      </c>
      <c r="G10" s="56"/>
      <c r="H10" s="58">
        <f>SUM(H11)</f>
        <v>1934.9</v>
      </c>
      <c r="I10" s="59">
        <f>SUM(I11)</f>
        <v>2015.4</v>
      </c>
      <c r="J10" s="60">
        <f>SUM(J11)</f>
        <v>2095.9</v>
      </c>
    </row>
    <row r="11" spans="2:10" s="46" customFormat="1" ht="111.75" customHeight="1">
      <c r="B11" s="139" t="s">
        <v>48</v>
      </c>
      <c r="C11" s="140"/>
      <c r="D11" s="141"/>
      <c r="E11" s="57" t="s">
        <v>45</v>
      </c>
      <c r="F11" s="57" t="s">
        <v>190</v>
      </c>
      <c r="G11" s="56">
        <v>100</v>
      </c>
      <c r="H11" s="58">
        <v>1934.9</v>
      </c>
      <c r="I11" s="59">
        <v>2015.4</v>
      </c>
      <c r="J11" s="60">
        <v>2095.9</v>
      </c>
    </row>
    <row r="12" spans="2:10" ht="72" customHeight="1">
      <c r="B12" s="162" t="s">
        <v>162</v>
      </c>
      <c r="C12" s="162"/>
      <c r="D12" s="162"/>
      <c r="E12" s="69" t="s">
        <v>49</v>
      </c>
      <c r="F12" s="69"/>
      <c r="G12" s="68"/>
      <c r="H12" s="70">
        <f>SUM(H13+H15+H17)</f>
        <v>6998.7</v>
      </c>
      <c r="I12" s="82">
        <f>SUM(I13+I15+I17)</f>
        <v>7326.5</v>
      </c>
      <c r="J12" s="82">
        <f>SUM(J13+J15+J17)</f>
        <v>7617.300000000001</v>
      </c>
    </row>
    <row r="13" spans="2:10" s="46" customFormat="1" ht="69" customHeight="1">
      <c r="B13" s="139" t="s">
        <v>50</v>
      </c>
      <c r="C13" s="140"/>
      <c r="D13" s="141"/>
      <c r="E13" s="57" t="s">
        <v>49</v>
      </c>
      <c r="F13" s="57" t="s">
        <v>191</v>
      </c>
      <c r="G13" s="56"/>
      <c r="H13" s="58">
        <f>SUM(H14)</f>
        <v>1637.3</v>
      </c>
      <c r="I13" s="59">
        <f>SUM(I14)</f>
        <v>1705.4</v>
      </c>
      <c r="J13" s="59">
        <f>SUM(J14)</f>
        <v>1773.4</v>
      </c>
    </row>
    <row r="14" spans="2:10" ht="97.5" customHeight="1">
      <c r="B14" s="139" t="s">
        <v>51</v>
      </c>
      <c r="C14" s="140"/>
      <c r="D14" s="141"/>
      <c r="E14" s="57" t="s">
        <v>49</v>
      </c>
      <c r="F14" s="57" t="s">
        <v>191</v>
      </c>
      <c r="G14" s="56">
        <v>100</v>
      </c>
      <c r="H14" s="58">
        <v>1637.3</v>
      </c>
      <c r="I14" s="59">
        <v>1705.4</v>
      </c>
      <c r="J14" s="59">
        <v>1773.4</v>
      </c>
    </row>
    <row r="15" spans="2:10" s="46" customFormat="1" ht="71.25" customHeight="1">
      <c r="B15" s="139" t="s">
        <v>52</v>
      </c>
      <c r="C15" s="140"/>
      <c r="D15" s="141"/>
      <c r="E15" s="57" t="s">
        <v>49</v>
      </c>
      <c r="F15" s="57" t="s">
        <v>192</v>
      </c>
      <c r="G15" s="56"/>
      <c r="H15" s="58">
        <f>SUM(H16)</f>
        <v>327.4</v>
      </c>
      <c r="I15" s="59">
        <f>SUM(I16)</f>
        <v>389.7</v>
      </c>
      <c r="J15" s="59">
        <f>SUM(J16)</f>
        <v>405.3</v>
      </c>
    </row>
    <row r="16" spans="2:10" ht="111.75" customHeight="1">
      <c r="B16" s="139" t="s">
        <v>48</v>
      </c>
      <c r="C16" s="140"/>
      <c r="D16" s="141"/>
      <c r="E16" s="57" t="s">
        <v>49</v>
      </c>
      <c r="F16" s="57" t="s">
        <v>192</v>
      </c>
      <c r="G16" s="56">
        <v>100</v>
      </c>
      <c r="H16" s="58">
        <v>327.4</v>
      </c>
      <c r="I16" s="59">
        <v>389.7</v>
      </c>
      <c r="J16" s="59">
        <v>405.3</v>
      </c>
    </row>
    <row r="17" spans="2:10" s="46" customFormat="1" ht="59.25" customHeight="1">
      <c r="B17" s="139" t="s">
        <v>53</v>
      </c>
      <c r="C17" s="140"/>
      <c r="D17" s="141"/>
      <c r="E17" s="57" t="s">
        <v>49</v>
      </c>
      <c r="F17" s="57" t="s">
        <v>193</v>
      </c>
      <c r="G17" s="56"/>
      <c r="H17" s="58">
        <f>SUM(H18+H19)</f>
        <v>5034</v>
      </c>
      <c r="I17" s="60">
        <f>SUM(I18+I19)</f>
        <v>5231.4</v>
      </c>
      <c r="J17" s="60">
        <f>SUM(J18+J19)</f>
        <v>5438.6</v>
      </c>
    </row>
    <row r="18" spans="2:10" ht="111" customHeight="1">
      <c r="B18" s="139" t="s">
        <v>48</v>
      </c>
      <c r="C18" s="140"/>
      <c r="D18" s="141"/>
      <c r="E18" s="57" t="s">
        <v>49</v>
      </c>
      <c r="F18" s="57" t="s">
        <v>193</v>
      </c>
      <c r="G18" s="56">
        <v>100</v>
      </c>
      <c r="H18" s="58">
        <v>4960.2</v>
      </c>
      <c r="I18" s="59">
        <v>5166.4</v>
      </c>
      <c r="J18" s="60">
        <v>5372.5</v>
      </c>
    </row>
    <row r="19" spans="2:10" ht="57.75" customHeight="1">
      <c r="B19" s="139" t="s">
        <v>54</v>
      </c>
      <c r="C19" s="140"/>
      <c r="D19" s="141"/>
      <c r="E19" s="57" t="s">
        <v>49</v>
      </c>
      <c r="F19" s="57" t="s">
        <v>193</v>
      </c>
      <c r="G19" s="56">
        <v>200</v>
      </c>
      <c r="H19" s="63">
        <v>73.8</v>
      </c>
      <c r="I19" s="60">
        <v>65</v>
      </c>
      <c r="J19" s="59">
        <v>66.1</v>
      </c>
    </row>
    <row r="20" spans="2:10" s="46" customFormat="1" ht="67.5" customHeight="1">
      <c r="B20" s="165" t="s">
        <v>248</v>
      </c>
      <c r="C20" s="166"/>
      <c r="D20" s="167"/>
      <c r="E20" s="69" t="s">
        <v>65</v>
      </c>
      <c r="F20" s="69"/>
      <c r="G20" s="68"/>
      <c r="H20" s="70">
        <f>SUM(H21+H25)</f>
        <v>49239.4</v>
      </c>
      <c r="I20" s="70">
        <f>SUM(I21+I25)</f>
        <v>50866.799999999996</v>
      </c>
      <c r="J20" s="70">
        <f>SUM(J21+J25)</f>
        <v>52895.4</v>
      </c>
    </row>
    <row r="21" spans="2:10" s="46" customFormat="1" ht="55.5" customHeight="1">
      <c r="B21" s="139" t="s">
        <v>66</v>
      </c>
      <c r="C21" s="140"/>
      <c r="D21" s="141"/>
      <c r="E21" s="57" t="s">
        <v>65</v>
      </c>
      <c r="F21" s="57" t="s">
        <v>197</v>
      </c>
      <c r="G21" s="56"/>
      <c r="H21" s="58">
        <f>SUM(H22+H23+H24)</f>
        <v>41967</v>
      </c>
      <c r="I21" s="58">
        <f>SUM(I22+I23+I24)</f>
        <v>43291.899999999994</v>
      </c>
      <c r="J21" s="58">
        <f>SUM(J22+J23+J24)</f>
        <v>45018</v>
      </c>
    </row>
    <row r="22" spans="2:10" ht="111" customHeight="1">
      <c r="B22" s="139" t="s">
        <v>48</v>
      </c>
      <c r="C22" s="140"/>
      <c r="D22" s="141"/>
      <c r="E22" s="57" t="s">
        <v>65</v>
      </c>
      <c r="F22" s="57" t="s">
        <v>197</v>
      </c>
      <c r="G22" s="56">
        <v>100</v>
      </c>
      <c r="H22" s="58">
        <v>32294.2</v>
      </c>
      <c r="I22" s="60">
        <v>33636.4</v>
      </c>
      <c r="J22" s="59">
        <v>34978.5</v>
      </c>
    </row>
    <row r="23" spans="2:10" ht="55.5" customHeight="1">
      <c r="B23" s="139" t="s">
        <v>54</v>
      </c>
      <c r="C23" s="140"/>
      <c r="D23" s="141"/>
      <c r="E23" s="57" t="s">
        <v>65</v>
      </c>
      <c r="F23" s="57" t="s">
        <v>197</v>
      </c>
      <c r="G23" s="56">
        <v>200</v>
      </c>
      <c r="H23" s="58">
        <v>9664.1</v>
      </c>
      <c r="I23" s="60">
        <v>9646.8</v>
      </c>
      <c r="J23" s="59">
        <v>10030.8</v>
      </c>
    </row>
    <row r="24" spans="2:10" ht="16.5" customHeight="1">
      <c r="B24" s="139" t="s">
        <v>59</v>
      </c>
      <c r="C24" s="140"/>
      <c r="D24" s="141"/>
      <c r="E24" s="57" t="s">
        <v>65</v>
      </c>
      <c r="F24" s="57" t="s">
        <v>197</v>
      </c>
      <c r="G24" s="56">
        <v>800</v>
      </c>
      <c r="H24" s="58">
        <v>8.7</v>
      </c>
      <c r="I24" s="59">
        <v>8.7</v>
      </c>
      <c r="J24" s="59">
        <v>8.7</v>
      </c>
    </row>
    <row r="25" spans="2:10" ht="84" customHeight="1">
      <c r="B25" s="139" t="s">
        <v>229</v>
      </c>
      <c r="C25" s="140"/>
      <c r="D25" s="141"/>
      <c r="E25" s="57" t="s">
        <v>65</v>
      </c>
      <c r="F25" s="57" t="s">
        <v>198</v>
      </c>
      <c r="G25" s="56"/>
      <c r="H25" s="58">
        <f>SUM(H26+H27)</f>
        <v>7272.4</v>
      </c>
      <c r="I25" s="58">
        <f>SUM(I26+I27)</f>
        <v>7574.9</v>
      </c>
      <c r="J25" s="58">
        <f>SUM(J26+J27)</f>
        <v>7877.4</v>
      </c>
    </row>
    <row r="26" spans="2:10" ht="111" customHeight="1">
      <c r="B26" s="139" t="s">
        <v>48</v>
      </c>
      <c r="C26" s="140"/>
      <c r="D26" s="141"/>
      <c r="E26" s="57" t="s">
        <v>65</v>
      </c>
      <c r="F26" s="57" t="s">
        <v>198</v>
      </c>
      <c r="G26" s="56">
        <v>100</v>
      </c>
      <c r="H26" s="58">
        <v>6772</v>
      </c>
      <c r="I26" s="59">
        <v>7053.7</v>
      </c>
      <c r="J26" s="60">
        <v>7335.4</v>
      </c>
    </row>
    <row r="27" spans="2:10" ht="54.75" customHeight="1">
      <c r="B27" s="139" t="s">
        <v>54</v>
      </c>
      <c r="C27" s="140"/>
      <c r="D27" s="141"/>
      <c r="E27" s="57" t="s">
        <v>65</v>
      </c>
      <c r="F27" s="57" t="s">
        <v>198</v>
      </c>
      <c r="G27" s="56">
        <v>200</v>
      </c>
      <c r="H27" s="58">
        <v>500.4</v>
      </c>
      <c r="I27" s="59">
        <v>521.2</v>
      </c>
      <c r="J27" s="60">
        <v>542</v>
      </c>
    </row>
    <row r="28" spans="2:10" s="84" customFormat="1" ht="15">
      <c r="B28" s="162" t="s">
        <v>67</v>
      </c>
      <c r="C28" s="162"/>
      <c r="D28" s="162"/>
      <c r="E28" s="69" t="s">
        <v>68</v>
      </c>
      <c r="F28" s="69"/>
      <c r="G28" s="68"/>
      <c r="H28" s="70">
        <f aca="true" t="shared" si="0" ref="H28:J29">H29</f>
        <v>100</v>
      </c>
      <c r="I28" s="70">
        <f t="shared" si="0"/>
        <v>100</v>
      </c>
      <c r="J28" s="70">
        <f t="shared" si="0"/>
        <v>100</v>
      </c>
    </row>
    <row r="29" spans="2:10" s="46" customFormat="1" ht="17.25" customHeight="1">
      <c r="B29" s="139" t="s">
        <v>69</v>
      </c>
      <c r="C29" s="140"/>
      <c r="D29" s="141"/>
      <c r="E29" s="57" t="s">
        <v>68</v>
      </c>
      <c r="F29" s="57" t="s">
        <v>199</v>
      </c>
      <c r="G29" s="57"/>
      <c r="H29" s="58">
        <f t="shared" si="0"/>
        <v>100</v>
      </c>
      <c r="I29" s="58">
        <f t="shared" si="0"/>
        <v>100</v>
      </c>
      <c r="J29" s="58">
        <f t="shared" si="0"/>
        <v>100</v>
      </c>
    </row>
    <row r="30" spans="2:10" ht="14.25" customHeight="1">
      <c r="B30" s="139" t="s">
        <v>59</v>
      </c>
      <c r="C30" s="140"/>
      <c r="D30" s="141"/>
      <c r="E30" s="57" t="s">
        <v>68</v>
      </c>
      <c r="F30" s="57" t="s">
        <v>199</v>
      </c>
      <c r="G30" s="57" t="s">
        <v>70</v>
      </c>
      <c r="H30" s="58">
        <v>100</v>
      </c>
      <c r="I30" s="60">
        <v>100</v>
      </c>
      <c r="J30" s="60">
        <v>100</v>
      </c>
    </row>
    <row r="31" spans="2:10" s="46" customFormat="1" ht="26.25" customHeight="1">
      <c r="B31" s="176" t="s">
        <v>55</v>
      </c>
      <c r="C31" s="176"/>
      <c r="D31" s="176"/>
      <c r="E31" s="69" t="s">
        <v>56</v>
      </c>
      <c r="F31" s="69"/>
      <c r="G31" s="68"/>
      <c r="H31" s="70">
        <f>SUM(H40+H44+H32+H34+H36+H38+H42+H46)</f>
        <v>488.6</v>
      </c>
      <c r="I31" s="70">
        <f>SUM(I40+I44+I32+I34+I36+I38+I42+I46)</f>
        <v>502.9</v>
      </c>
      <c r="J31" s="70">
        <f>SUM(J40+J44+J32+J34+J36+J38+J42+J46)</f>
        <v>518.3</v>
      </c>
    </row>
    <row r="32" spans="2:10" s="46" customFormat="1" ht="67.5" customHeight="1">
      <c r="B32" s="139" t="s">
        <v>169</v>
      </c>
      <c r="C32" s="140"/>
      <c r="D32" s="141"/>
      <c r="E32" s="57" t="s">
        <v>56</v>
      </c>
      <c r="F32" s="62" t="s">
        <v>200</v>
      </c>
      <c r="G32" s="68"/>
      <c r="H32" s="58">
        <f>SUM(H33)</f>
        <v>45.4</v>
      </c>
      <c r="I32" s="58">
        <f>SUM(I33)</f>
        <v>47.3</v>
      </c>
      <c r="J32" s="58">
        <f>SUM(J33)</f>
        <v>49.2</v>
      </c>
    </row>
    <row r="33" spans="2:10" s="46" customFormat="1" ht="41.25" customHeight="1">
      <c r="B33" s="139" t="s">
        <v>71</v>
      </c>
      <c r="C33" s="140"/>
      <c r="D33" s="141"/>
      <c r="E33" s="57" t="s">
        <v>56</v>
      </c>
      <c r="F33" s="62" t="s">
        <v>200</v>
      </c>
      <c r="G33" s="68">
        <v>200</v>
      </c>
      <c r="H33" s="58">
        <v>45.4</v>
      </c>
      <c r="I33" s="58">
        <v>47.3</v>
      </c>
      <c r="J33" s="58">
        <v>49.2</v>
      </c>
    </row>
    <row r="34" spans="2:10" s="46" customFormat="1" ht="42.75" customHeight="1">
      <c r="B34" s="136" t="s">
        <v>182</v>
      </c>
      <c r="C34" s="137"/>
      <c r="D34" s="138"/>
      <c r="E34" s="57" t="s">
        <v>56</v>
      </c>
      <c r="F34" s="62" t="s">
        <v>201</v>
      </c>
      <c r="G34" s="68"/>
      <c r="H34" s="58">
        <f>SUM(H35)</f>
        <v>38</v>
      </c>
      <c r="I34" s="58">
        <f>SUM(I35)</f>
        <v>39.6</v>
      </c>
      <c r="J34" s="58">
        <f>SUM(J35)</f>
        <v>41.1</v>
      </c>
    </row>
    <row r="35" spans="2:10" s="46" customFormat="1" ht="40.5" customHeight="1">
      <c r="B35" s="139" t="s">
        <v>71</v>
      </c>
      <c r="C35" s="140"/>
      <c r="D35" s="141"/>
      <c r="E35" s="57" t="s">
        <v>56</v>
      </c>
      <c r="F35" s="62" t="s">
        <v>201</v>
      </c>
      <c r="G35" s="68">
        <v>200</v>
      </c>
      <c r="H35" s="58">
        <v>38</v>
      </c>
      <c r="I35" s="58">
        <v>39.6</v>
      </c>
      <c r="J35" s="58">
        <v>41.1</v>
      </c>
    </row>
    <row r="36" spans="2:10" s="46" customFormat="1" ht="83.25" customHeight="1">
      <c r="B36" s="136" t="s">
        <v>183</v>
      </c>
      <c r="C36" s="137"/>
      <c r="D36" s="138"/>
      <c r="E36" s="57" t="s">
        <v>56</v>
      </c>
      <c r="F36" s="62" t="s">
        <v>202</v>
      </c>
      <c r="G36" s="68"/>
      <c r="H36" s="58">
        <f>SUM(H37)</f>
        <v>38</v>
      </c>
      <c r="I36" s="58">
        <f>SUM(I37)</f>
        <v>39.6</v>
      </c>
      <c r="J36" s="58">
        <f>SUM(J37)</f>
        <v>41.2</v>
      </c>
    </row>
    <row r="37" spans="2:10" s="46" customFormat="1" ht="42" customHeight="1">
      <c r="B37" s="139" t="s">
        <v>71</v>
      </c>
      <c r="C37" s="140"/>
      <c r="D37" s="141"/>
      <c r="E37" s="57" t="s">
        <v>56</v>
      </c>
      <c r="F37" s="62" t="s">
        <v>202</v>
      </c>
      <c r="G37" s="68">
        <v>200</v>
      </c>
      <c r="H37" s="58">
        <v>38</v>
      </c>
      <c r="I37" s="58">
        <v>39.6</v>
      </c>
      <c r="J37" s="58">
        <v>41.2</v>
      </c>
    </row>
    <row r="38" spans="2:10" s="46" customFormat="1" ht="69" customHeight="1">
      <c r="B38" s="136" t="s">
        <v>98</v>
      </c>
      <c r="C38" s="137"/>
      <c r="D38" s="138"/>
      <c r="E38" s="57" t="s">
        <v>56</v>
      </c>
      <c r="F38" s="62" t="s">
        <v>203</v>
      </c>
      <c r="G38" s="68"/>
      <c r="H38" s="58">
        <f>SUM(H39)</f>
        <v>38</v>
      </c>
      <c r="I38" s="58">
        <f>SUM(I39)</f>
        <v>39.5</v>
      </c>
      <c r="J38" s="58">
        <f>SUM(J39)</f>
        <v>41.2</v>
      </c>
    </row>
    <row r="39" spans="2:10" s="46" customFormat="1" ht="42" customHeight="1">
      <c r="B39" s="139" t="s">
        <v>71</v>
      </c>
      <c r="C39" s="140"/>
      <c r="D39" s="141"/>
      <c r="E39" s="57" t="s">
        <v>56</v>
      </c>
      <c r="F39" s="62" t="s">
        <v>203</v>
      </c>
      <c r="G39" s="68">
        <v>200</v>
      </c>
      <c r="H39" s="58">
        <v>38</v>
      </c>
      <c r="I39" s="58">
        <v>39.5</v>
      </c>
      <c r="J39" s="58">
        <v>41.2</v>
      </c>
    </row>
    <row r="40" spans="2:10" s="46" customFormat="1" ht="55.5" customHeight="1">
      <c r="B40" s="139" t="s">
        <v>135</v>
      </c>
      <c r="C40" s="140"/>
      <c r="D40" s="141"/>
      <c r="E40" s="62" t="s">
        <v>56</v>
      </c>
      <c r="F40" s="62" t="s">
        <v>204</v>
      </c>
      <c r="G40" s="61"/>
      <c r="H40" s="63">
        <f>SUM(H41)</f>
        <v>120</v>
      </c>
      <c r="I40" s="63">
        <f>SUM(I41)</f>
        <v>124</v>
      </c>
      <c r="J40" s="63">
        <f>SUM(J41)</f>
        <v>129</v>
      </c>
    </row>
    <row r="41" spans="2:10" s="46" customFormat="1" ht="40.5" customHeight="1">
      <c r="B41" s="171" t="s">
        <v>71</v>
      </c>
      <c r="C41" s="172"/>
      <c r="D41" s="173"/>
      <c r="E41" s="62" t="s">
        <v>56</v>
      </c>
      <c r="F41" s="62" t="s">
        <v>204</v>
      </c>
      <c r="G41" s="61">
        <v>200</v>
      </c>
      <c r="H41" s="63">
        <v>120</v>
      </c>
      <c r="I41" s="60">
        <v>124</v>
      </c>
      <c r="J41" s="60">
        <v>129</v>
      </c>
    </row>
    <row r="42" spans="2:10" s="46" customFormat="1" ht="56.25" customHeight="1">
      <c r="B42" s="139" t="s">
        <v>57</v>
      </c>
      <c r="C42" s="140"/>
      <c r="D42" s="141"/>
      <c r="E42" s="57" t="s">
        <v>56</v>
      </c>
      <c r="F42" s="57" t="s">
        <v>194</v>
      </c>
      <c r="G42" s="56"/>
      <c r="H42" s="58">
        <f>SUM(H43)</f>
        <v>80</v>
      </c>
      <c r="I42" s="59">
        <f>SUM(I43)</f>
        <v>83.3</v>
      </c>
      <c r="J42" s="59">
        <f>SUM(J43)</f>
        <v>86.6</v>
      </c>
    </row>
    <row r="43" spans="2:10" s="46" customFormat="1" ht="54" customHeight="1">
      <c r="B43" s="139" t="s">
        <v>54</v>
      </c>
      <c r="C43" s="140"/>
      <c r="D43" s="141"/>
      <c r="E43" s="57" t="s">
        <v>56</v>
      </c>
      <c r="F43" s="57" t="s">
        <v>194</v>
      </c>
      <c r="G43" s="56">
        <v>200</v>
      </c>
      <c r="H43" s="58">
        <v>80</v>
      </c>
      <c r="I43" s="59">
        <v>83.3</v>
      </c>
      <c r="J43" s="59">
        <v>86.6</v>
      </c>
    </row>
    <row r="44" spans="2:10" s="85" customFormat="1" ht="82.5" customHeight="1">
      <c r="B44" s="139" t="s">
        <v>230</v>
      </c>
      <c r="C44" s="140"/>
      <c r="D44" s="141"/>
      <c r="E44" s="57" t="s">
        <v>56</v>
      </c>
      <c r="F44" s="57" t="s">
        <v>205</v>
      </c>
      <c r="G44" s="56"/>
      <c r="H44" s="58">
        <f>SUM(H45)</f>
        <v>9.2</v>
      </c>
      <c r="I44" s="58">
        <f>SUM(I45)</f>
        <v>9.6</v>
      </c>
      <c r="J44" s="58">
        <f>SUM(J45)</f>
        <v>10</v>
      </c>
    </row>
    <row r="45" spans="2:10" s="85" customFormat="1" ht="42" customHeight="1">
      <c r="B45" s="139" t="s">
        <v>72</v>
      </c>
      <c r="C45" s="140"/>
      <c r="D45" s="141"/>
      <c r="E45" s="57" t="s">
        <v>56</v>
      </c>
      <c r="F45" s="57" t="s">
        <v>205</v>
      </c>
      <c r="G45" s="56">
        <v>200</v>
      </c>
      <c r="H45" s="58">
        <v>9.2</v>
      </c>
      <c r="I45" s="64">
        <v>9.6</v>
      </c>
      <c r="J45" s="111">
        <v>10</v>
      </c>
    </row>
    <row r="46" spans="2:10" s="85" customFormat="1" ht="41.25" customHeight="1">
      <c r="B46" s="139" t="s">
        <v>58</v>
      </c>
      <c r="C46" s="140"/>
      <c r="D46" s="141"/>
      <c r="E46" s="57" t="s">
        <v>56</v>
      </c>
      <c r="F46" s="57" t="s">
        <v>195</v>
      </c>
      <c r="G46" s="56"/>
      <c r="H46" s="58">
        <f>SUM(H47)</f>
        <v>120</v>
      </c>
      <c r="I46" s="83">
        <f>SUM(I47)</f>
        <v>120</v>
      </c>
      <c r="J46" s="83">
        <f>SUM(J47)</f>
        <v>120</v>
      </c>
    </row>
    <row r="47" spans="2:10" s="85" customFormat="1" ht="13.5" customHeight="1">
      <c r="B47" s="139" t="s">
        <v>59</v>
      </c>
      <c r="C47" s="140"/>
      <c r="D47" s="141"/>
      <c r="E47" s="57" t="s">
        <v>56</v>
      </c>
      <c r="F47" s="57" t="s">
        <v>195</v>
      </c>
      <c r="G47" s="56">
        <v>800</v>
      </c>
      <c r="H47" s="58">
        <v>120</v>
      </c>
      <c r="I47" s="83">
        <v>120</v>
      </c>
      <c r="J47" s="83">
        <v>120</v>
      </c>
    </row>
    <row r="48" spans="2:10" s="46" customFormat="1" ht="56.25" customHeight="1">
      <c r="B48" s="161" t="s">
        <v>73</v>
      </c>
      <c r="C48" s="161"/>
      <c r="D48" s="161"/>
      <c r="E48" s="66" t="s">
        <v>74</v>
      </c>
      <c r="F48" s="66"/>
      <c r="G48" s="65"/>
      <c r="H48" s="67">
        <f>SUM(H49)</f>
        <v>267.1</v>
      </c>
      <c r="I48" s="67">
        <f>SUM(I49)</f>
        <v>278.4</v>
      </c>
      <c r="J48" s="67">
        <f>SUM(J49)</f>
        <v>289.5</v>
      </c>
    </row>
    <row r="49" spans="2:10" s="46" customFormat="1" ht="55.5" customHeight="1">
      <c r="B49" s="162" t="s">
        <v>163</v>
      </c>
      <c r="C49" s="162"/>
      <c r="D49" s="162"/>
      <c r="E49" s="69" t="s">
        <v>75</v>
      </c>
      <c r="F49" s="69"/>
      <c r="G49" s="68"/>
      <c r="H49" s="70">
        <f>SUM(H50+H52)</f>
        <v>267.1</v>
      </c>
      <c r="I49" s="70">
        <f>SUM(I50+I52)</f>
        <v>278.4</v>
      </c>
      <c r="J49" s="70">
        <f>SUM(J50+J52)</f>
        <v>289.5</v>
      </c>
    </row>
    <row r="50" spans="2:10" s="46" customFormat="1" ht="111" customHeight="1">
      <c r="B50" s="177" t="s">
        <v>170</v>
      </c>
      <c r="C50" s="163"/>
      <c r="D50" s="164"/>
      <c r="E50" s="57" t="s">
        <v>75</v>
      </c>
      <c r="F50" s="57" t="s">
        <v>206</v>
      </c>
      <c r="G50" s="56"/>
      <c r="H50" s="58">
        <f>SUM(H51)</f>
        <v>71</v>
      </c>
      <c r="I50" s="58">
        <f>SUM(I51)</f>
        <v>73.9</v>
      </c>
      <c r="J50" s="58">
        <f>SUM(J51)</f>
        <v>76.9</v>
      </c>
    </row>
    <row r="51" spans="2:10" ht="42" customHeight="1">
      <c r="B51" s="139" t="s">
        <v>71</v>
      </c>
      <c r="C51" s="140"/>
      <c r="D51" s="141"/>
      <c r="E51" s="57" t="s">
        <v>75</v>
      </c>
      <c r="F51" s="57" t="s">
        <v>206</v>
      </c>
      <c r="G51" s="56">
        <v>200</v>
      </c>
      <c r="H51" s="58">
        <v>71</v>
      </c>
      <c r="I51" s="59">
        <v>73.9</v>
      </c>
      <c r="J51" s="59">
        <v>76.9</v>
      </c>
    </row>
    <row r="52" spans="2:10" s="46" customFormat="1" ht="138" customHeight="1">
      <c r="B52" s="139" t="s">
        <v>171</v>
      </c>
      <c r="C52" s="140"/>
      <c r="D52" s="141"/>
      <c r="E52" s="57" t="s">
        <v>75</v>
      </c>
      <c r="F52" s="57" t="s">
        <v>207</v>
      </c>
      <c r="G52" s="56"/>
      <c r="H52" s="58">
        <f>SUM(H53)</f>
        <v>196.1</v>
      </c>
      <c r="I52" s="58">
        <f>SUM(I53)</f>
        <v>204.5</v>
      </c>
      <c r="J52" s="58">
        <f>SUM(J53)</f>
        <v>212.6</v>
      </c>
    </row>
    <row r="53" spans="2:10" ht="41.25" customHeight="1">
      <c r="B53" s="139" t="s">
        <v>71</v>
      </c>
      <c r="C53" s="140"/>
      <c r="D53" s="141"/>
      <c r="E53" s="57" t="s">
        <v>75</v>
      </c>
      <c r="F53" s="57" t="s">
        <v>207</v>
      </c>
      <c r="G53" s="56">
        <v>200</v>
      </c>
      <c r="H53" s="58">
        <v>196.1</v>
      </c>
      <c r="I53" s="59">
        <v>204.5</v>
      </c>
      <c r="J53" s="59">
        <v>212.6</v>
      </c>
    </row>
    <row r="54" spans="2:10" ht="13.5" customHeight="1">
      <c r="B54" s="168" t="s">
        <v>76</v>
      </c>
      <c r="C54" s="169"/>
      <c r="D54" s="170"/>
      <c r="E54" s="66" t="s">
        <v>77</v>
      </c>
      <c r="F54" s="66"/>
      <c r="G54" s="65"/>
      <c r="H54" s="67">
        <f>SUM(H55+H58+H63)</f>
        <v>152814.3</v>
      </c>
      <c r="I54" s="67">
        <f>SUM(I55+I58+I63)</f>
        <v>153588.4</v>
      </c>
      <c r="J54" s="67">
        <f>SUM(J55+J58+J63)</f>
        <v>159741.8</v>
      </c>
    </row>
    <row r="55" spans="2:10" ht="13.5" customHeight="1">
      <c r="B55" s="165" t="s">
        <v>78</v>
      </c>
      <c r="C55" s="174"/>
      <c r="D55" s="175"/>
      <c r="E55" s="69" t="s">
        <v>79</v>
      </c>
      <c r="F55" s="69"/>
      <c r="G55" s="68"/>
      <c r="H55" s="70">
        <f aca="true" t="shared" si="1" ref="H55:J56">SUM(H56)</f>
        <v>2220.3</v>
      </c>
      <c r="I55" s="70">
        <f t="shared" si="1"/>
        <v>2312.7</v>
      </c>
      <c r="J55" s="70">
        <f t="shared" si="1"/>
        <v>2404.9</v>
      </c>
    </row>
    <row r="56" spans="2:10" s="46" customFormat="1" ht="54" customHeight="1">
      <c r="B56" s="171" t="s">
        <v>172</v>
      </c>
      <c r="C56" s="172"/>
      <c r="D56" s="173"/>
      <c r="E56" s="62" t="s">
        <v>79</v>
      </c>
      <c r="F56" s="62" t="s">
        <v>208</v>
      </c>
      <c r="G56" s="61"/>
      <c r="H56" s="63">
        <f t="shared" si="1"/>
        <v>2220.3</v>
      </c>
      <c r="I56" s="63">
        <f t="shared" si="1"/>
        <v>2312.7</v>
      </c>
      <c r="J56" s="63">
        <f t="shared" si="1"/>
        <v>2404.9</v>
      </c>
    </row>
    <row r="57" spans="2:10" ht="42.75" customHeight="1">
      <c r="B57" s="139" t="s">
        <v>71</v>
      </c>
      <c r="C57" s="140"/>
      <c r="D57" s="141"/>
      <c r="E57" s="62" t="s">
        <v>79</v>
      </c>
      <c r="F57" s="62" t="s">
        <v>208</v>
      </c>
      <c r="G57" s="61">
        <v>200</v>
      </c>
      <c r="H57" s="63">
        <v>2220.3</v>
      </c>
      <c r="I57" s="60">
        <v>2312.7</v>
      </c>
      <c r="J57" s="59">
        <v>2404.9</v>
      </c>
    </row>
    <row r="58" spans="2:10" s="47" customFormat="1" ht="27" customHeight="1">
      <c r="B58" s="165" t="s">
        <v>80</v>
      </c>
      <c r="C58" s="174"/>
      <c r="D58" s="175"/>
      <c r="E58" s="69" t="s">
        <v>81</v>
      </c>
      <c r="F58" s="69"/>
      <c r="G58" s="68"/>
      <c r="H58" s="70">
        <f>SUM(H61+H59)</f>
        <v>150570</v>
      </c>
      <c r="I58" s="70">
        <f>SUM(I61+I59)</f>
        <v>151250.69999999998</v>
      </c>
      <c r="J58" s="70">
        <f>SUM(J61+J59)</f>
        <v>157310.9</v>
      </c>
    </row>
    <row r="59" spans="2:10" s="47" customFormat="1" ht="69" customHeight="1">
      <c r="B59" s="139" t="s">
        <v>169</v>
      </c>
      <c r="C59" s="140"/>
      <c r="D59" s="141"/>
      <c r="E59" s="57" t="s">
        <v>81</v>
      </c>
      <c r="F59" s="62" t="s">
        <v>200</v>
      </c>
      <c r="G59" s="56"/>
      <c r="H59" s="58">
        <f>SUM(H60)</f>
        <v>443.5</v>
      </c>
      <c r="I59" s="58">
        <f>SUM(I60)</f>
        <v>461.9</v>
      </c>
      <c r="J59" s="58">
        <f>SUM(J60)</f>
        <v>480.4</v>
      </c>
    </row>
    <row r="60" spans="2:10" s="47" customFormat="1" ht="42" customHeight="1">
      <c r="B60" s="139" t="s">
        <v>71</v>
      </c>
      <c r="C60" s="140"/>
      <c r="D60" s="141"/>
      <c r="E60" s="57" t="s">
        <v>81</v>
      </c>
      <c r="F60" s="62" t="s">
        <v>200</v>
      </c>
      <c r="G60" s="56">
        <v>200</v>
      </c>
      <c r="H60" s="58">
        <v>443.5</v>
      </c>
      <c r="I60" s="59">
        <v>461.9</v>
      </c>
      <c r="J60" s="59">
        <v>480.4</v>
      </c>
    </row>
    <row r="61" spans="2:10" s="46" customFormat="1" ht="69" customHeight="1">
      <c r="B61" s="139" t="s">
        <v>173</v>
      </c>
      <c r="C61" s="163"/>
      <c r="D61" s="164"/>
      <c r="E61" s="57" t="s">
        <v>81</v>
      </c>
      <c r="F61" s="57" t="s">
        <v>209</v>
      </c>
      <c r="G61" s="56"/>
      <c r="H61" s="58">
        <f>SUM(H62)</f>
        <v>150126.5</v>
      </c>
      <c r="I61" s="58">
        <f>SUM(I62)</f>
        <v>150788.8</v>
      </c>
      <c r="J61" s="58">
        <f>SUM(J62)</f>
        <v>156830.5</v>
      </c>
    </row>
    <row r="62" spans="2:10" ht="42.75" customHeight="1">
      <c r="B62" s="139" t="s">
        <v>71</v>
      </c>
      <c r="C62" s="140"/>
      <c r="D62" s="141"/>
      <c r="E62" s="57" t="s">
        <v>81</v>
      </c>
      <c r="F62" s="57" t="s">
        <v>209</v>
      </c>
      <c r="G62" s="56">
        <v>200</v>
      </c>
      <c r="H62" s="58">
        <v>150126.5</v>
      </c>
      <c r="I62" s="58">
        <v>150788.8</v>
      </c>
      <c r="J62" s="58">
        <v>156830.5</v>
      </c>
    </row>
    <row r="63" spans="2:10" s="46" customFormat="1" ht="27" customHeight="1">
      <c r="B63" s="162" t="s">
        <v>82</v>
      </c>
      <c r="C63" s="162"/>
      <c r="D63" s="162"/>
      <c r="E63" s="69" t="s">
        <v>83</v>
      </c>
      <c r="F63" s="69"/>
      <c r="G63" s="68"/>
      <c r="H63" s="70">
        <f>H64</f>
        <v>24</v>
      </c>
      <c r="I63" s="70">
        <f>I64</f>
        <v>25</v>
      </c>
      <c r="J63" s="70">
        <f>J64</f>
        <v>26</v>
      </c>
    </row>
    <row r="64" spans="2:10" ht="55.5" customHeight="1">
      <c r="B64" s="139" t="s">
        <v>84</v>
      </c>
      <c r="C64" s="140"/>
      <c r="D64" s="141"/>
      <c r="E64" s="57" t="s">
        <v>83</v>
      </c>
      <c r="F64" s="57" t="s">
        <v>210</v>
      </c>
      <c r="G64" s="56"/>
      <c r="H64" s="58">
        <f>SUM(H65)</f>
        <v>24</v>
      </c>
      <c r="I64" s="58">
        <f>SUM(I65)</f>
        <v>25</v>
      </c>
      <c r="J64" s="58">
        <f>SUM(J65)</f>
        <v>26</v>
      </c>
    </row>
    <row r="65" spans="2:10" s="47" customFormat="1" ht="43.5" customHeight="1">
      <c r="B65" s="139" t="s">
        <v>71</v>
      </c>
      <c r="C65" s="140"/>
      <c r="D65" s="141"/>
      <c r="E65" s="57" t="s">
        <v>83</v>
      </c>
      <c r="F65" s="57" t="s">
        <v>210</v>
      </c>
      <c r="G65" s="56">
        <v>200</v>
      </c>
      <c r="H65" s="58">
        <v>24</v>
      </c>
      <c r="I65" s="60">
        <v>25</v>
      </c>
      <c r="J65" s="60">
        <v>26</v>
      </c>
    </row>
    <row r="66" spans="2:10" s="47" customFormat="1" ht="27.75" customHeight="1">
      <c r="B66" s="189" t="s">
        <v>85</v>
      </c>
      <c r="C66" s="190"/>
      <c r="D66" s="191"/>
      <c r="E66" s="87" t="s">
        <v>86</v>
      </c>
      <c r="F66" s="87"/>
      <c r="G66" s="86"/>
      <c r="H66" s="72">
        <f>H67</f>
        <v>319606.80000000005</v>
      </c>
      <c r="I66" s="72">
        <f>I67</f>
        <v>104906.6</v>
      </c>
      <c r="J66" s="72">
        <f>J67</f>
        <v>98178.3</v>
      </c>
    </row>
    <row r="67" spans="2:10" s="46" customFormat="1" ht="14.25" customHeight="1">
      <c r="B67" s="192" t="s">
        <v>87</v>
      </c>
      <c r="C67" s="193"/>
      <c r="D67" s="194"/>
      <c r="E67" s="89" t="s">
        <v>88</v>
      </c>
      <c r="F67" s="89"/>
      <c r="G67" s="88"/>
      <c r="H67" s="71">
        <f>SUM(H68+H70+H81+H83+H85+H96+H73+H75+H88+H90+H77+H79+H92+H94)</f>
        <v>319606.80000000005</v>
      </c>
      <c r="I67" s="71">
        <f>SUM(I68+I70+I81+I83+I85+I96+I73+I75+I88+I90)</f>
        <v>104906.6</v>
      </c>
      <c r="J67" s="71">
        <f>SUM(J68+J70+J81+J83+J85+J96+J73+J75+J88+J90)</f>
        <v>98178.3</v>
      </c>
    </row>
    <row r="68" spans="2:18" s="46" customFormat="1" ht="43.5" customHeight="1">
      <c r="B68" s="139" t="s">
        <v>89</v>
      </c>
      <c r="C68" s="140"/>
      <c r="D68" s="141"/>
      <c r="E68" s="57" t="s">
        <v>88</v>
      </c>
      <c r="F68" s="62" t="s">
        <v>211</v>
      </c>
      <c r="G68" s="56"/>
      <c r="H68" s="58">
        <f>SUM(H69)</f>
        <v>510</v>
      </c>
      <c r="I68" s="58">
        <f>SUM(I69:I69)</f>
        <v>17215</v>
      </c>
      <c r="J68" s="58">
        <f>SUM(J69:J69)</f>
        <v>10798</v>
      </c>
      <c r="R68" s="90"/>
    </row>
    <row r="69" spans="2:10" s="46" customFormat="1" ht="42.75" customHeight="1">
      <c r="B69" s="139" t="s">
        <v>71</v>
      </c>
      <c r="C69" s="140"/>
      <c r="D69" s="141"/>
      <c r="E69" s="57" t="s">
        <v>88</v>
      </c>
      <c r="F69" s="62" t="s">
        <v>211</v>
      </c>
      <c r="G69" s="56">
        <v>200</v>
      </c>
      <c r="H69" s="58">
        <v>510</v>
      </c>
      <c r="I69" s="60">
        <v>17215</v>
      </c>
      <c r="J69" s="60">
        <v>10798</v>
      </c>
    </row>
    <row r="70" spans="2:10" s="46" customFormat="1" ht="54" customHeight="1">
      <c r="B70" s="139" t="s">
        <v>189</v>
      </c>
      <c r="C70" s="140"/>
      <c r="D70" s="141"/>
      <c r="E70" s="62" t="s">
        <v>88</v>
      </c>
      <c r="F70" s="62" t="s">
        <v>212</v>
      </c>
      <c r="G70" s="62"/>
      <c r="H70" s="91">
        <f>SUM(H71+H72)</f>
        <v>81234</v>
      </c>
      <c r="I70" s="91">
        <f>SUM(I71+I72)</f>
        <v>53332.1</v>
      </c>
      <c r="J70" s="91">
        <f>SUM(J71+J72)</f>
        <v>51712.8</v>
      </c>
    </row>
    <row r="71" spans="2:10" ht="42.75" customHeight="1">
      <c r="B71" s="139" t="s">
        <v>71</v>
      </c>
      <c r="C71" s="140"/>
      <c r="D71" s="141"/>
      <c r="E71" s="62" t="s">
        <v>88</v>
      </c>
      <c r="F71" s="62" t="s">
        <v>212</v>
      </c>
      <c r="G71" s="62" t="s">
        <v>91</v>
      </c>
      <c r="H71" s="91">
        <v>81217.5</v>
      </c>
      <c r="I71" s="59">
        <v>53332.1</v>
      </c>
      <c r="J71" s="60">
        <v>51712.8</v>
      </c>
    </row>
    <row r="72" spans="2:10" ht="13.5" customHeight="1">
      <c r="B72" s="139" t="s">
        <v>59</v>
      </c>
      <c r="C72" s="140"/>
      <c r="D72" s="141"/>
      <c r="E72" s="62" t="s">
        <v>88</v>
      </c>
      <c r="F72" s="62" t="s">
        <v>212</v>
      </c>
      <c r="G72" s="113" t="s">
        <v>70</v>
      </c>
      <c r="H72" s="91">
        <v>16.5</v>
      </c>
      <c r="I72" s="60">
        <v>0</v>
      </c>
      <c r="J72" s="60">
        <v>0</v>
      </c>
    </row>
    <row r="73" spans="2:10" ht="97.5" customHeight="1">
      <c r="B73" s="136" t="s">
        <v>251</v>
      </c>
      <c r="C73" s="137"/>
      <c r="D73" s="138"/>
      <c r="E73" s="57" t="s">
        <v>88</v>
      </c>
      <c r="F73" s="62" t="s">
        <v>257</v>
      </c>
      <c r="G73" s="113"/>
      <c r="H73" s="91">
        <f>SUM(H74)</f>
        <v>24542.5</v>
      </c>
      <c r="I73" s="60">
        <f>SUM(I74)</f>
        <v>0</v>
      </c>
      <c r="J73" s="60">
        <f>SUM(J74)</f>
        <v>0</v>
      </c>
    </row>
    <row r="74" spans="2:10" ht="44.25" customHeight="1">
      <c r="B74" s="139" t="s">
        <v>71</v>
      </c>
      <c r="C74" s="140"/>
      <c r="D74" s="141"/>
      <c r="E74" s="57" t="s">
        <v>88</v>
      </c>
      <c r="F74" s="62" t="s">
        <v>257</v>
      </c>
      <c r="G74" s="113" t="s">
        <v>91</v>
      </c>
      <c r="H74" s="91">
        <v>24542.5</v>
      </c>
      <c r="I74" s="60">
        <v>0</v>
      </c>
      <c r="J74" s="60">
        <v>0</v>
      </c>
    </row>
    <row r="75" spans="2:10" ht="83.25" customHeight="1">
      <c r="B75" s="136" t="s">
        <v>252</v>
      </c>
      <c r="C75" s="137"/>
      <c r="D75" s="138"/>
      <c r="E75" s="57" t="s">
        <v>88</v>
      </c>
      <c r="F75" s="62" t="s">
        <v>258</v>
      </c>
      <c r="G75" s="113"/>
      <c r="H75" s="91">
        <f>SUM(H76)</f>
        <v>1291.8</v>
      </c>
      <c r="I75" s="60">
        <f>SUM(I76)</f>
        <v>0</v>
      </c>
      <c r="J75" s="60">
        <f>SUM(J76)</f>
        <v>0</v>
      </c>
    </row>
    <row r="76" spans="2:10" ht="41.25" customHeight="1">
      <c r="B76" s="139" t="s">
        <v>71</v>
      </c>
      <c r="C76" s="140"/>
      <c r="D76" s="141"/>
      <c r="E76" s="57" t="s">
        <v>88</v>
      </c>
      <c r="F76" s="62" t="s">
        <v>258</v>
      </c>
      <c r="G76" s="113" t="s">
        <v>91</v>
      </c>
      <c r="H76" s="91">
        <v>1291.8</v>
      </c>
      <c r="I76" s="60">
        <v>0</v>
      </c>
      <c r="J76" s="60">
        <v>0</v>
      </c>
    </row>
    <row r="77" spans="2:10" ht="84" customHeight="1">
      <c r="B77" s="136" t="s">
        <v>264</v>
      </c>
      <c r="C77" s="137"/>
      <c r="D77" s="138"/>
      <c r="E77" s="57" t="s">
        <v>88</v>
      </c>
      <c r="F77" s="62" t="s">
        <v>260</v>
      </c>
      <c r="G77" s="113"/>
      <c r="H77" s="91">
        <f>SUM(H78)</f>
        <v>88407.5</v>
      </c>
      <c r="I77" s="60">
        <f>SUM(I78)</f>
        <v>0</v>
      </c>
      <c r="J77" s="60">
        <f>SUM(J78)</f>
        <v>0</v>
      </c>
    </row>
    <row r="78" spans="2:10" ht="41.25" customHeight="1">
      <c r="B78" s="139" t="s">
        <v>71</v>
      </c>
      <c r="C78" s="140"/>
      <c r="D78" s="141"/>
      <c r="E78" s="57" t="s">
        <v>88</v>
      </c>
      <c r="F78" s="62" t="s">
        <v>260</v>
      </c>
      <c r="G78" s="113" t="s">
        <v>91</v>
      </c>
      <c r="H78" s="91">
        <v>88407.5</v>
      </c>
      <c r="I78" s="60">
        <v>0</v>
      </c>
      <c r="J78" s="60">
        <v>0</v>
      </c>
    </row>
    <row r="79" spans="2:10" ht="84" customHeight="1">
      <c r="B79" s="136" t="s">
        <v>267</v>
      </c>
      <c r="C79" s="137"/>
      <c r="D79" s="138"/>
      <c r="E79" s="57" t="s">
        <v>88</v>
      </c>
      <c r="F79" s="62" t="s">
        <v>259</v>
      </c>
      <c r="G79" s="113"/>
      <c r="H79" s="91">
        <f>SUM(H80)</f>
        <v>4653.2</v>
      </c>
      <c r="I79" s="60">
        <f>SUM(I80)</f>
        <v>0</v>
      </c>
      <c r="J79" s="60">
        <f>SUM(J80)</f>
        <v>0</v>
      </c>
    </row>
    <row r="80" spans="2:10" ht="41.25" customHeight="1">
      <c r="B80" s="139" t="s">
        <v>71</v>
      </c>
      <c r="C80" s="140"/>
      <c r="D80" s="141"/>
      <c r="E80" s="57" t="s">
        <v>88</v>
      </c>
      <c r="F80" s="62" t="s">
        <v>259</v>
      </c>
      <c r="G80" s="113" t="s">
        <v>91</v>
      </c>
      <c r="H80" s="91">
        <v>4653.2</v>
      </c>
      <c r="I80" s="60">
        <v>0</v>
      </c>
      <c r="J80" s="60">
        <v>0</v>
      </c>
    </row>
    <row r="81" spans="2:10" ht="81.75" customHeight="1">
      <c r="B81" s="136" t="s">
        <v>181</v>
      </c>
      <c r="C81" s="137"/>
      <c r="D81" s="138"/>
      <c r="E81" s="62" t="s">
        <v>88</v>
      </c>
      <c r="F81" s="62" t="s">
        <v>213</v>
      </c>
      <c r="G81" s="113"/>
      <c r="H81" s="91">
        <f>SUM(H82)</f>
        <v>240</v>
      </c>
      <c r="I81" s="60">
        <f>SUM(I82)</f>
        <v>250</v>
      </c>
      <c r="J81" s="60">
        <f>SUM(J82)</f>
        <v>260</v>
      </c>
    </row>
    <row r="82" spans="2:10" ht="42" customHeight="1">
      <c r="B82" s="139" t="s">
        <v>71</v>
      </c>
      <c r="C82" s="140"/>
      <c r="D82" s="141"/>
      <c r="E82" s="62" t="s">
        <v>88</v>
      </c>
      <c r="F82" s="62" t="s">
        <v>213</v>
      </c>
      <c r="G82" s="113" t="s">
        <v>91</v>
      </c>
      <c r="H82" s="91">
        <v>240</v>
      </c>
      <c r="I82" s="60">
        <v>250</v>
      </c>
      <c r="J82" s="60">
        <v>260</v>
      </c>
    </row>
    <row r="83" spans="2:10" ht="138" customHeight="1">
      <c r="B83" s="136" t="s">
        <v>180</v>
      </c>
      <c r="C83" s="137"/>
      <c r="D83" s="138"/>
      <c r="E83" s="62" t="s">
        <v>88</v>
      </c>
      <c r="F83" s="62" t="s">
        <v>214</v>
      </c>
      <c r="G83" s="113"/>
      <c r="H83" s="91">
        <f>SUM(H84)</f>
        <v>2400</v>
      </c>
      <c r="I83" s="60">
        <f>SUM(I84)</f>
        <v>0</v>
      </c>
      <c r="J83" s="60">
        <f>SUM(J84)</f>
        <v>0</v>
      </c>
    </row>
    <row r="84" spans="2:10" ht="44.25" customHeight="1">
      <c r="B84" s="139" t="s">
        <v>71</v>
      </c>
      <c r="C84" s="140"/>
      <c r="D84" s="141"/>
      <c r="E84" s="62" t="s">
        <v>88</v>
      </c>
      <c r="F84" s="62" t="s">
        <v>214</v>
      </c>
      <c r="G84" s="113" t="s">
        <v>91</v>
      </c>
      <c r="H84" s="91">
        <v>2400</v>
      </c>
      <c r="I84" s="60">
        <v>0</v>
      </c>
      <c r="J84" s="60">
        <v>0</v>
      </c>
    </row>
    <row r="85" spans="2:10" ht="54" customHeight="1">
      <c r="B85" s="139" t="s">
        <v>174</v>
      </c>
      <c r="C85" s="140"/>
      <c r="D85" s="141"/>
      <c r="E85" s="109" t="s">
        <v>88</v>
      </c>
      <c r="F85" s="62" t="s">
        <v>175</v>
      </c>
      <c r="G85" s="109"/>
      <c r="H85" s="63">
        <f>SUM(H86+H87)</f>
        <v>30384.5</v>
      </c>
      <c r="I85" s="63">
        <f>SUM(I86+I87)</f>
        <v>33741.9</v>
      </c>
      <c r="J85" s="63">
        <f>SUM(J86+J87)</f>
        <v>35025.3</v>
      </c>
    </row>
    <row r="86" spans="2:10" ht="42" customHeight="1">
      <c r="B86" s="139" t="s">
        <v>71</v>
      </c>
      <c r="C86" s="140"/>
      <c r="D86" s="141"/>
      <c r="E86" s="109" t="s">
        <v>88</v>
      </c>
      <c r="F86" s="62" t="s">
        <v>175</v>
      </c>
      <c r="G86" s="109" t="s">
        <v>91</v>
      </c>
      <c r="H86" s="63">
        <v>28124</v>
      </c>
      <c r="I86" s="59">
        <v>33741.9</v>
      </c>
      <c r="J86" s="59">
        <v>35025.3</v>
      </c>
    </row>
    <row r="87" spans="2:10" ht="15" customHeight="1">
      <c r="B87" s="139" t="s">
        <v>59</v>
      </c>
      <c r="C87" s="140"/>
      <c r="D87" s="141"/>
      <c r="E87" s="109" t="s">
        <v>88</v>
      </c>
      <c r="F87" s="62" t="s">
        <v>175</v>
      </c>
      <c r="G87" s="109" t="s">
        <v>70</v>
      </c>
      <c r="H87" s="63">
        <v>2260.5</v>
      </c>
      <c r="I87" s="120">
        <v>0</v>
      </c>
      <c r="J87" s="120">
        <v>0</v>
      </c>
    </row>
    <row r="88" spans="2:10" ht="97.5" customHeight="1">
      <c r="B88" s="136" t="s">
        <v>249</v>
      </c>
      <c r="C88" s="137"/>
      <c r="D88" s="138"/>
      <c r="E88" s="57" t="s">
        <v>88</v>
      </c>
      <c r="F88" s="62" t="s">
        <v>253</v>
      </c>
      <c r="G88" s="109"/>
      <c r="H88" s="63">
        <f>SUM(H89)</f>
        <v>77038.5</v>
      </c>
      <c r="I88" s="60">
        <f>SUM(I89)</f>
        <v>0</v>
      </c>
      <c r="J88" s="60">
        <f>SUM(J89)</f>
        <v>0</v>
      </c>
    </row>
    <row r="89" spans="2:10" ht="42" customHeight="1">
      <c r="B89" s="139" t="s">
        <v>71</v>
      </c>
      <c r="C89" s="140"/>
      <c r="D89" s="141"/>
      <c r="E89" s="57" t="s">
        <v>88</v>
      </c>
      <c r="F89" s="62" t="s">
        <v>253</v>
      </c>
      <c r="G89" s="109" t="s">
        <v>91</v>
      </c>
      <c r="H89" s="63">
        <v>77038.5</v>
      </c>
      <c r="I89" s="60">
        <v>0</v>
      </c>
      <c r="J89" s="60">
        <v>0</v>
      </c>
    </row>
    <row r="90" spans="2:10" ht="83.25" customHeight="1">
      <c r="B90" s="136" t="s">
        <v>250</v>
      </c>
      <c r="C90" s="137"/>
      <c r="D90" s="138"/>
      <c r="E90" s="57" t="s">
        <v>88</v>
      </c>
      <c r="F90" s="62" t="s">
        <v>261</v>
      </c>
      <c r="G90" s="109"/>
      <c r="H90" s="63">
        <f>SUM(H91)</f>
        <v>4054.8</v>
      </c>
      <c r="I90" s="60">
        <f>SUM(I91)</f>
        <v>0</v>
      </c>
      <c r="J90" s="60">
        <f>SUM(J91)</f>
        <v>0</v>
      </c>
    </row>
    <row r="91" spans="2:10" ht="42" customHeight="1">
      <c r="B91" s="139" t="s">
        <v>71</v>
      </c>
      <c r="C91" s="140"/>
      <c r="D91" s="141"/>
      <c r="E91" s="57" t="s">
        <v>88</v>
      </c>
      <c r="F91" s="62" t="s">
        <v>261</v>
      </c>
      <c r="G91" s="109" t="s">
        <v>91</v>
      </c>
      <c r="H91" s="63">
        <v>4054.8</v>
      </c>
      <c r="I91" s="60">
        <v>0</v>
      </c>
      <c r="J91" s="60">
        <v>0</v>
      </c>
    </row>
    <row r="92" spans="2:10" ht="85.5" customHeight="1">
      <c r="B92" s="136" t="s">
        <v>265</v>
      </c>
      <c r="C92" s="137"/>
      <c r="D92" s="138"/>
      <c r="E92" s="57" t="s">
        <v>88</v>
      </c>
      <c r="F92" s="62" t="s">
        <v>262</v>
      </c>
      <c r="G92" s="109"/>
      <c r="H92" s="63">
        <f>SUM(H93)</f>
        <v>4272.2</v>
      </c>
      <c r="I92" s="60">
        <f>SUM(I93)</f>
        <v>0</v>
      </c>
      <c r="J92" s="60">
        <f>SUM(J93)</f>
        <v>0</v>
      </c>
    </row>
    <row r="93" spans="2:10" ht="42" customHeight="1">
      <c r="B93" s="139" t="s">
        <v>71</v>
      </c>
      <c r="C93" s="140"/>
      <c r="D93" s="141"/>
      <c r="E93" s="57" t="s">
        <v>88</v>
      </c>
      <c r="F93" s="62" t="s">
        <v>262</v>
      </c>
      <c r="G93" s="109" t="s">
        <v>91</v>
      </c>
      <c r="H93" s="63">
        <v>4272.2</v>
      </c>
      <c r="I93" s="60">
        <v>0</v>
      </c>
      <c r="J93" s="60">
        <v>0</v>
      </c>
    </row>
    <row r="94" spans="2:10" ht="84.75" customHeight="1">
      <c r="B94" s="136" t="s">
        <v>266</v>
      </c>
      <c r="C94" s="137"/>
      <c r="D94" s="138"/>
      <c r="E94" s="57" t="s">
        <v>88</v>
      </c>
      <c r="F94" s="62" t="s">
        <v>263</v>
      </c>
      <c r="G94" s="109"/>
      <c r="H94" s="63">
        <f>SUM(H95)</f>
        <v>224.9</v>
      </c>
      <c r="I94" s="60">
        <f>SUM(I95)</f>
        <v>0</v>
      </c>
      <c r="J94" s="60">
        <f>SUM(J95)</f>
        <v>0</v>
      </c>
    </row>
    <row r="95" spans="2:10" ht="42" customHeight="1">
      <c r="B95" s="139" t="s">
        <v>71</v>
      </c>
      <c r="C95" s="140"/>
      <c r="D95" s="141"/>
      <c r="E95" s="57" t="s">
        <v>88</v>
      </c>
      <c r="F95" s="62" t="s">
        <v>263</v>
      </c>
      <c r="G95" s="109" t="s">
        <v>91</v>
      </c>
      <c r="H95" s="63">
        <v>224.9</v>
      </c>
      <c r="I95" s="60">
        <v>0</v>
      </c>
      <c r="J95" s="60">
        <v>0</v>
      </c>
    </row>
    <row r="96" spans="2:10" ht="84.75" customHeight="1">
      <c r="B96" s="139" t="s">
        <v>90</v>
      </c>
      <c r="C96" s="140"/>
      <c r="D96" s="141"/>
      <c r="E96" s="57" t="s">
        <v>88</v>
      </c>
      <c r="F96" s="57" t="s">
        <v>215</v>
      </c>
      <c r="G96" s="56"/>
      <c r="H96" s="58">
        <f>SUM(H97)</f>
        <v>352.9</v>
      </c>
      <c r="I96" s="58">
        <f>SUM(I97)</f>
        <v>367.6</v>
      </c>
      <c r="J96" s="58">
        <f>SUM(J97)</f>
        <v>382.2</v>
      </c>
    </row>
    <row r="97" spans="2:10" ht="42" customHeight="1">
      <c r="B97" s="139" t="s">
        <v>71</v>
      </c>
      <c r="C97" s="140"/>
      <c r="D97" s="141"/>
      <c r="E97" s="57" t="s">
        <v>88</v>
      </c>
      <c r="F97" s="57" t="s">
        <v>215</v>
      </c>
      <c r="G97" s="56">
        <v>200</v>
      </c>
      <c r="H97" s="58">
        <v>352.9</v>
      </c>
      <c r="I97" s="60">
        <v>367.6</v>
      </c>
      <c r="J97" s="59">
        <v>382.2</v>
      </c>
    </row>
    <row r="98" spans="2:10" ht="12.75" customHeight="1">
      <c r="B98" s="195" t="s">
        <v>176</v>
      </c>
      <c r="C98" s="196"/>
      <c r="D98" s="197"/>
      <c r="E98" s="87" t="s">
        <v>177</v>
      </c>
      <c r="F98" s="62"/>
      <c r="G98" s="62"/>
      <c r="H98" s="67">
        <f aca="true" t="shared" si="2" ref="H98:J100">SUM(H99)</f>
        <v>582</v>
      </c>
      <c r="I98" s="112">
        <f t="shared" si="2"/>
        <v>606.2</v>
      </c>
      <c r="J98" s="112">
        <f t="shared" si="2"/>
        <v>630.4</v>
      </c>
    </row>
    <row r="99" spans="2:10" ht="28.5" customHeight="1">
      <c r="B99" s="186" t="s">
        <v>178</v>
      </c>
      <c r="C99" s="187"/>
      <c r="D99" s="188"/>
      <c r="E99" s="89" t="s">
        <v>179</v>
      </c>
      <c r="F99" s="89"/>
      <c r="G99" s="89"/>
      <c r="H99" s="70">
        <f t="shared" si="2"/>
        <v>582</v>
      </c>
      <c r="I99" s="82">
        <f t="shared" si="2"/>
        <v>606.2</v>
      </c>
      <c r="J99" s="82">
        <f t="shared" si="2"/>
        <v>630.4</v>
      </c>
    </row>
    <row r="100" spans="2:10" ht="42" customHeight="1">
      <c r="B100" s="136" t="s">
        <v>185</v>
      </c>
      <c r="C100" s="137"/>
      <c r="D100" s="138"/>
      <c r="E100" s="62" t="s">
        <v>179</v>
      </c>
      <c r="F100" s="62" t="s">
        <v>184</v>
      </c>
      <c r="G100" s="62"/>
      <c r="H100" s="58">
        <f t="shared" si="2"/>
        <v>582</v>
      </c>
      <c r="I100" s="60">
        <f t="shared" si="2"/>
        <v>606.2</v>
      </c>
      <c r="J100" s="60">
        <f t="shared" si="2"/>
        <v>630.4</v>
      </c>
    </row>
    <row r="101" spans="2:10" ht="42.75" customHeight="1">
      <c r="B101" s="139" t="s">
        <v>71</v>
      </c>
      <c r="C101" s="140"/>
      <c r="D101" s="141"/>
      <c r="E101" s="62" t="s">
        <v>179</v>
      </c>
      <c r="F101" s="62" t="s">
        <v>184</v>
      </c>
      <c r="G101" s="62" t="s">
        <v>91</v>
      </c>
      <c r="H101" s="58">
        <v>582</v>
      </c>
      <c r="I101" s="60">
        <v>606.2</v>
      </c>
      <c r="J101" s="60">
        <v>630.4</v>
      </c>
    </row>
    <row r="102" spans="2:10" ht="15" customHeight="1">
      <c r="B102" s="168" t="s">
        <v>60</v>
      </c>
      <c r="C102" s="169"/>
      <c r="D102" s="170"/>
      <c r="E102" s="66" t="s">
        <v>61</v>
      </c>
      <c r="F102" s="66"/>
      <c r="G102" s="65"/>
      <c r="H102" s="67">
        <f>SUM(H103+H112+H117)</f>
        <v>3105.6</v>
      </c>
      <c r="I102" s="67">
        <f>SUM(I103+I112+I117)</f>
        <v>3204.4</v>
      </c>
      <c r="J102" s="67">
        <f>SUM(J103+J112+J117)</f>
        <v>3332</v>
      </c>
    </row>
    <row r="103" spans="2:10" ht="42.75" customHeight="1">
      <c r="B103" s="165" t="s">
        <v>62</v>
      </c>
      <c r="C103" s="166"/>
      <c r="D103" s="167"/>
      <c r="E103" s="69" t="s">
        <v>63</v>
      </c>
      <c r="F103" s="69"/>
      <c r="G103" s="68"/>
      <c r="H103" s="70">
        <f>SUM(H106+H110+H104+H108)</f>
        <v>243</v>
      </c>
      <c r="I103" s="70">
        <f>SUM(I106+I110+I104+I108)</f>
        <v>222.10000000000002</v>
      </c>
      <c r="J103" s="70">
        <f>SUM(J106+J110+J104+J108)</f>
        <v>230.9</v>
      </c>
    </row>
    <row r="104" spans="2:10" ht="72" customHeight="1">
      <c r="B104" s="139" t="s">
        <v>134</v>
      </c>
      <c r="C104" s="140"/>
      <c r="D104" s="141"/>
      <c r="E104" s="57" t="s">
        <v>63</v>
      </c>
      <c r="F104" s="57" t="s">
        <v>196</v>
      </c>
      <c r="G104" s="56"/>
      <c r="H104" s="58">
        <f>SUM(H105)</f>
        <v>41</v>
      </c>
      <c r="I104" s="59">
        <f>SUM(I105)</f>
        <v>42.7</v>
      </c>
      <c r="J104" s="59">
        <f>SUM(J105)</f>
        <v>44.4</v>
      </c>
    </row>
    <row r="105" spans="2:10" ht="57" customHeight="1">
      <c r="B105" s="139" t="s">
        <v>54</v>
      </c>
      <c r="C105" s="140"/>
      <c r="D105" s="141"/>
      <c r="E105" s="57" t="s">
        <v>63</v>
      </c>
      <c r="F105" s="57" t="s">
        <v>196</v>
      </c>
      <c r="G105" s="56">
        <v>200</v>
      </c>
      <c r="H105" s="58">
        <v>41</v>
      </c>
      <c r="I105" s="59">
        <v>42.7</v>
      </c>
      <c r="J105" s="59">
        <v>44.4</v>
      </c>
    </row>
    <row r="106" spans="2:10" ht="70.5" customHeight="1">
      <c r="B106" s="139" t="s">
        <v>136</v>
      </c>
      <c r="C106" s="140"/>
      <c r="D106" s="141"/>
      <c r="E106" s="57" t="s">
        <v>63</v>
      </c>
      <c r="F106" s="57" t="s">
        <v>216</v>
      </c>
      <c r="G106" s="56"/>
      <c r="H106" s="58">
        <f>H107</f>
        <v>144</v>
      </c>
      <c r="I106" s="58">
        <f>I107</f>
        <v>150</v>
      </c>
      <c r="J106" s="58">
        <f>J107</f>
        <v>156</v>
      </c>
    </row>
    <row r="107" spans="2:10" ht="42" customHeight="1">
      <c r="B107" s="139" t="s">
        <v>71</v>
      </c>
      <c r="C107" s="140"/>
      <c r="D107" s="141"/>
      <c r="E107" s="57" t="s">
        <v>63</v>
      </c>
      <c r="F107" s="57" t="s">
        <v>216</v>
      </c>
      <c r="G107" s="56">
        <v>200</v>
      </c>
      <c r="H107" s="58">
        <v>144</v>
      </c>
      <c r="I107" s="60">
        <v>150</v>
      </c>
      <c r="J107" s="60">
        <v>156</v>
      </c>
    </row>
    <row r="108" spans="2:10" ht="84.75" customHeight="1">
      <c r="B108" s="139" t="s">
        <v>90</v>
      </c>
      <c r="C108" s="140"/>
      <c r="D108" s="141"/>
      <c r="E108" s="57" t="s">
        <v>63</v>
      </c>
      <c r="F108" s="57" t="s">
        <v>215</v>
      </c>
      <c r="G108" s="56"/>
      <c r="H108" s="58">
        <f>SUM(H109)</f>
        <v>44.7</v>
      </c>
      <c r="I108" s="58">
        <f>SUM(I109)</f>
        <v>15.5</v>
      </c>
      <c r="J108" s="58">
        <f>SUM(J109)</f>
        <v>16.1</v>
      </c>
    </row>
    <row r="109" spans="2:10" ht="42" customHeight="1">
      <c r="B109" s="139" t="s">
        <v>71</v>
      </c>
      <c r="C109" s="140"/>
      <c r="D109" s="141"/>
      <c r="E109" s="57" t="s">
        <v>63</v>
      </c>
      <c r="F109" s="57" t="s">
        <v>215</v>
      </c>
      <c r="G109" s="56">
        <v>200</v>
      </c>
      <c r="H109" s="58">
        <v>44.7</v>
      </c>
      <c r="I109" s="59">
        <v>15.5</v>
      </c>
      <c r="J109" s="59">
        <v>16.1</v>
      </c>
    </row>
    <row r="110" spans="2:10" ht="84.75" customHeight="1">
      <c r="B110" s="181" t="s">
        <v>92</v>
      </c>
      <c r="C110" s="181"/>
      <c r="D110" s="181"/>
      <c r="E110" s="57" t="s">
        <v>63</v>
      </c>
      <c r="F110" s="57" t="s">
        <v>217</v>
      </c>
      <c r="G110" s="56"/>
      <c r="H110" s="58">
        <f>SUM(H111)</f>
        <v>13.3</v>
      </c>
      <c r="I110" s="58">
        <f>SUM(I111)</f>
        <v>13.9</v>
      </c>
      <c r="J110" s="58">
        <f>SUM(J111)</f>
        <v>14.4</v>
      </c>
    </row>
    <row r="111" spans="2:10" ht="42.75" customHeight="1">
      <c r="B111" s="139" t="s">
        <v>71</v>
      </c>
      <c r="C111" s="140"/>
      <c r="D111" s="141"/>
      <c r="E111" s="57" t="s">
        <v>63</v>
      </c>
      <c r="F111" s="57" t="s">
        <v>217</v>
      </c>
      <c r="G111" s="56">
        <v>200</v>
      </c>
      <c r="H111" s="58">
        <v>13.3</v>
      </c>
      <c r="I111" s="59">
        <v>13.9</v>
      </c>
      <c r="J111" s="59">
        <v>14.4</v>
      </c>
    </row>
    <row r="112" spans="2:10" ht="14.25" customHeight="1">
      <c r="B112" s="165" t="s">
        <v>93</v>
      </c>
      <c r="C112" s="166"/>
      <c r="D112" s="167"/>
      <c r="E112" s="69" t="s">
        <v>94</v>
      </c>
      <c r="F112" s="69"/>
      <c r="G112" s="68"/>
      <c r="H112" s="70">
        <f>SUM(H115+H113)</f>
        <v>2657.6</v>
      </c>
      <c r="I112" s="70">
        <f>SUM(I115+I113)</f>
        <v>2768.7000000000003</v>
      </c>
      <c r="J112" s="70">
        <f>SUM(J115+J113)</f>
        <v>2879.1</v>
      </c>
    </row>
    <row r="113" spans="2:10" ht="56.25" customHeight="1">
      <c r="B113" s="139" t="s">
        <v>95</v>
      </c>
      <c r="C113" s="140"/>
      <c r="D113" s="141"/>
      <c r="E113" s="57" t="s">
        <v>94</v>
      </c>
      <c r="F113" s="57" t="s">
        <v>218</v>
      </c>
      <c r="G113" s="56"/>
      <c r="H113" s="58">
        <f>SUM(H114)</f>
        <v>652.8</v>
      </c>
      <c r="I113" s="58">
        <f>SUM(I114)</f>
        <v>680.4</v>
      </c>
      <c r="J113" s="58">
        <f>SUM(J114)</f>
        <v>707.4</v>
      </c>
    </row>
    <row r="114" spans="2:10" ht="42" customHeight="1">
      <c r="B114" s="139" t="s">
        <v>71</v>
      </c>
      <c r="C114" s="140"/>
      <c r="D114" s="141"/>
      <c r="E114" s="57" t="s">
        <v>94</v>
      </c>
      <c r="F114" s="57" t="s">
        <v>218</v>
      </c>
      <c r="G114" s="56">
        <v>200</v>
      </c>
      <c r="H114" s="58">
        <v>652.8</v>
      </c>
      <c r="I114" s="59">
        <v>680.4</v>
      </c>
      <c r="J114" s="59">
        <v>707.4</v>
      </c>
    </row>
    <row r="115" spans="2:10" ht="55.5" customHeight="1">
      <c r="B115" s="171" t="s">
        <v>186</v>
      </c>
      <c r="C115" s="172"/>
      <c r="D115" s="173"/>
      <c r="E115" s="62" t="s">
        <v>94</v>
      </c>
      <c r="F115" s="62" t="s">
        <v>219</v>
      </c>
      <c r="G115" s="61"/>
      <c r="H115" s="63">
        <f>SUM(H116)</f>
        <v>2004.8</v>
      </c>
      <c r="I115" s="63">
        <f>SUM(I116)</f>
        <v>2088.3</v>
      </c>
      <c r="J115" s="63">
        <f>SUM(J116)</f>
        <v>2171.7</v>
      </c>
    </row>
    <row r="116" spans="2:10" s="46" customFormat="1" ht="42.75" customHeight="1">
      <c r="B116" s="139" t="s">
        <v>71</v>
      </c>
      <c r="C116" s="140"/>
      <c r="D116" s="141"/>
      <c r="E116" s="62" t="s">
        <v>94</v>
      </c>
      <c r="F116" s="62" t="s">
        <v>219</v>
      </c>
      <c r="G116" s="61">
        <v>200</v>
      </c>
      <c r="H116" s="63">
        <v>2004.8</v>
      </c>
      <c r="I116" s="60">
        <v>2088.3</v>
      </c>
      <c r="J116" s="59">
        <v>2171.7</v>
      </c>
    </row>
    <row r="117" spans="2:10" s="46" customFormat="1" ht="28.5" customHeight="1">
      <c r="B117" s="165" t="s">
        <v>96</v>
      </c>
      <c r="C117" s="166"/>
      <c r="D117" s="167"/>
      <c r="E117" s="69" t="s">
        <v>97</v>
      </c>
      <c r="F117" s="69"/>
      <c r="G117" s="68"/>
      <c r="H117" s="70">
        <f>SUM(H118+H120)</f>
        <v>205</v>
      </c>
      <c r="I117" s="70">
        <f>SUM(I118+I120)</f>
        <v>213.60000000000002</v>
      </c>
      <c r="J117" s="70">
        <f>SUM(J118+J120)</f>
        <v>222</v>
      </c>
    </row>
    <row r="118" spans="2:10" s="46" customFormat="1" ht="69" customHeight="1">
      <c r="B118" s="139" t="s">
        <v>98</v>
      </c>
      <c r="C118" s="140"/>
      <c r="D118" s="141"/>
      <c r="E118" s="57" t="s">
        <v>97</v>
      </c>
      <c r="F118" s="57" t="s">
        <v>203</v>
      </c>
      <c r="G118" s="56"/>
      <c r="H118" s="58">
        <f>SUM(H119)</f>
        <v>100</v>
      </c>
      <c r="I118" s="58">
        <f>SUM(I119)</f>
        <v>104.2</v>
      </c>
      <c r="J118" s="58">
        <f>SUM(J119)</f>
        <v>108.3</v>
      </c>
    </row>
    <row r="119" spans="2:10" s="46" customFormat="1" ht="41.25" customHeight="1">
      <c r="B119" s="139" t="s">
        <v>71</v>
      </c>
      <c r="C119" s="140"/>
      <c r="D119" s="141"/>
      <c r="E119" s="57" t="s">
        <v>97</v>
      </c>
      <c r="F119" s="57" t="s">
        <v>203</v>
      </c>
      <c r="G119" s="56">
        <v>200</v>
      </c>
      <c r="H119" s="58">
        <v>100</v>
      </c>
      <c r="I119" s="59">
        <v>104.2</v>
      </c>
      <c r="J119" s="59">
        <v>108.3</v>
      </c>
    </row>
    <row r="120" spans="2:10" s="46" customFormat="1" ht="111" customHeight="1">
      <c r="B120" s="139" t="s">
        <v>99</v>
      </c>
      <c r="C120" s="140"/>
      <c r="D120" s="141"/>
      <c r="E120" s="57" t="s">
        <v>97</v>
      </c>
      <c r="F120" s="57" t="s">
        <v>220</v>
      </c>
      <c r="G120" s="56"/>
      <c r="H120" s="58">
        <f>SUM(H121)</f>
        <v>105</v>
      </c>
      <c r="I120" s="58">
        <f>SUM(I121)</f>
        <v>109.4</v>
      </c>
      <c r="J120" s="58">
        <f>SUM(J121)</f>
        <v>113.7</v>
      </c>
    </row>
    <row r="121" spans="2:10" s="46" customFormat="1" ht="41.25" customHeight="1">
      <c r="B121" s="139" t="s">
        <v>71</v>
      </c>
      <c r="C121" s="140"/>
      <c r="D121" s="141"/>
      <c r="E121" s="57" t="s">
        <v>97</v>
      </c>
      <c r="F121" s="57" t="s">
        <v>220</v>
      </c>
      <c r="G121" s="56">
        <v>200</v>
      </c>
      <c r="H121" s="58">
        <v>105</v>
      </c>
      <c r="I121" s="59">
        <v>109.4</v>
      </c>
      <c r="J121" s="59">
        <v>113.7</v>
      </c>
    </row>
    <row r="122" spans="2:10" ht="15.75" customHeight="1">
      <c r="B122" s="161" t="s">
        <v>100</v>
      </c>
      <c r="C122" s="161"/>
      <c r="D122" s="161"/>
      <c r="E122" s="66" t="s">
        <v>101</v>
      </c>
      <c r="F122" s="66"/>
      <c r="G122" s="65"/>
      <c r="H122" s="67">
        <f>SUM(H123+H134)</f>
        <v>39266.7</v>
      </c>
      <c r="I122" s="67">
        <f>SUM(I123+I134)</f>
        <v>39844.899999999994</v>
      </c>
      <c r="J122" s="67">
        <f>SUM(J123+J134)</f>
        <v>41579.8</v>
      </c>
    </row>
    <row r="123" spans="2:10" ht="13.5" customHeight="1">
      <c r="B123" s="162" t="s">
        <v>102</v>
      </c>
      <c r="C123" s="162"/>
      <c r="D123" s="162"/>
      <c r="E123" s="69" t="s">
        <v>103</v>
      </c>
      <c r="F123" s="69"/>
      <c r="G123" s="68"/>
      <c r="H123" s="70">
        <f>SUM(H124+H126+H128+H130+H132)</f>
        <v>19843.6</v>
      </c>
      <c r="I123" s="70">
        <f>SUM(I124+I126+I128+I130+I132)</f>
        <v>20666.399999999998</v>
      </c>
      <c r="J123" s="70">
        <f>SUM(J124+J126+J128+J130+J132)</f>
        <v>21487.7</v>
      </c>
    </row>
    <row r="124" spans="2:10" ht="70.5" customHeight="1">
      <c r="B124" s="139" t="s">
        <v>98</v>
      </c>
      <c r="C124" s="140"/>
      <c r="D124" s="141"/>
      <c r="E124" s="57" t="s">
        <v>103</v>
      </c>
      <c r="F124" s="57" t="s">
        <v>203</v>
      </c>
      <c r="G124" s="56"/>
      <c r="H124" s="58">
        <f>H125</f>
        <v>85</v>
      </c>
      <c r="I124" s="58">
        <f>I125</f>
        <v>85</v>
      </c>
      <c r="J124" s="58">
        <f>J125</f>
        <v>85</v>
      </c>
    </row>
    <row r="125" spans="2:10" ht="43.5" customHeight="1">
      <c r="B125" s="139" t="s">
        <v>71</v>
      </c>
      <c r="C125" s="140"/>
      <c r="D125" s="141"/>
      <c r="E125" s="57" t="s">
        <v>103</v>
      </c>
      <c r="F125" s="57" t="s">
        <v>203</v>
      </c>
      <c r="G125" s="56">
        <v>200</v>
      </c>
      <c r="H125" s="58">
        <v>85</v>
      </c>
      <c r="I125" s="60">
        <v>85</v>
      </c>
      <c r="J125" s="60">
        <v>85</v>
      </c>
    </row>
    <row r="126" spans="2:10" s="46" customFormat="1" ht="84.75" customHeight="1">
      <c r="B126" s="181" t="s">
        <v>188</v>
      </c>
      <c r="C126" s="181"/>
      <c r="D126" s="181"/>
      <c r="E126" s="57" t="s">
        <v>103</v>
      </c>
      <c r="F126" s="57" t="s">
        <v>221</v>
      </c>
      <c r="G126" s="56"/>
      <c r="H126" s="58">
        <f>SUM(H127)</f>
        <v>13555.4</v>
      </c>
      <c r="I126" s="58">
        <f>SUM(I127)</f>
        <v>14119.4</v>
      </c>
      <c r="J126" s="58">
        <f>SUM(J127)</f>
        <v>14682.9</v>
      </c>
    </row>
    <row r="127" spans="2:10" s="46" customFormat="1" ht="42" customHeight="1">
      <c r="B127" s="139" t="s">
        <v>71</v>
      </c>
      <c r="C127" s="140"/>
      <c r="D127" s="141"/>
      <c r="E127" s="57" t="s">
        <v>103</v>
      </c>
      <c r="F127" s="57" t="s">
        <v>221</v>
      </c>
      <c r="G127" s="56">
        <v>200</v>
      </c>
      <c r="H127" s="58">
        <v>13555.4</v>
      </c>
      <c r="I127" s="59">
        <v>14119.4</v>
      </c>
      <c r="J127" s="59">
        <v>14682.9</v>
      </c>
    </row>
    <row r="128" spans="2:10" ht="70.5" customHeight="1">
      <c r="B128" s="139" t="s">
        <v>187</v>
      </c>
      <c r="C128" s="140"/>
      <c r="D128" s="141"/>
      <c r="E128" s="57" t="s">
        <v>103</v>
      </c>
      <c r="F128" s="57" t="s">
        <v>222</v>
      </c>
      <c r="G128" s="56"/>
      <c r="H128" s="58">
        <f>SUM(H129)</f>
        <v>1757.9</v>
      </c>
      <c r="I128" s="58">
        <f>SUM(I129)</f>
        <v>1831.4</v>
      </c>
      <c r="J128" s="58">
        <f>SUM(J129)</f>
        <v>1904.5</v>
      </c>
    </row>
    <row r="129" spans="2:10" s="46" customFormat="1" ht="42" customHeight="1">
      <c r="B129" s="139" t="s">
        <v>71</v>
      </c>
      <c r="C129" s="140"/>
      <c r="D129" s="141"/>
      <c r="E129" s="57" t="s">
        <v>103</v>
      </c>
      <c r="F129" s="57" t="s">
        <v>222</v>
      </c>
      <c r="G129" s="56">
        <v>200</v>
      </c>
      <c r="H129" s="58">
        <v>1757.9</v>
      </c>
      <c r="I129" s="59">
        <v>1831.4</v>
      </c>
      <c r="J129" s="59">
        <v>1904.5</v>
      </c>
    </row>
    <row r="130" spans="2:10" ht="57" customHeight="1">
      <c r="B130" s="171" t="s">
        <v>186</v>
      </c>
      <c r="C130" s="172"/>
      <c r="D130" s="173"/>
      <c r="E130" s="62" t="s">
        <v>103</v>
      </c>
      <c r="F130" s="62" t="s">
        <v>219</v>
      </c>
      <c r="G130" s="61"/>
      <c r="H130" s="63">
        <f>SUM(H131)</f>
        <v>2855.3</v>
      </c>
      <c r="I130" s="63">
        <f>SUM(I131)</f>
        <v>2974.5</v>
      </c>
      <c r="J130" s="63">
        <f>SUM(J131)</f>
        <v>3093.1</v>
      </c>
    </row>
    <row r="131" spans="2:10" ht="43.5" customHeight="1">
      <c r="B131" s="139" t="s">
        <v>71</v>
      </c>
      <c r="C131" s="140"/>
      <c r="D131" s="141"/>
      <c r="E131" s="62" t="s">
        <v>103</v>
      </c>
      <c r="F131" s="62" t="s">
        <v>219</v>
      </c>
      <c r="G131" s="61">
        <v>200</v>
      </c>
      <c r="H131" s="63">
        <v>2855.3</v>
      </c>
      <c r="I131" s="59">
        <v>2974.5</v>
      </c>
      <c r="J131" s="59">
        <v>3093.1</v>
      </c>
    </row>
    <row r="132" spans="2:10" ht="84" customHeight="1">
      <c r="B132" s="181" t="s">
        <v>92</v>
      </c>
      <c r="C132" s="181"/>
      <c r="D132" s="181"/>
      <c r="E132" s="57" t="s">
        <v>103</v>
      </c>
      <c r="F132" s="57" t="s">
        <v>217</v>
      </c>
      <c r="G132" s="56"/>
      <c r="H132" s="58">
        <f>SUM(H133)</f>
        <v>1590</v>
      </c>
      <c r="I132" s="58">
        <f>SUM(I133)</f>
        <v>1656.1</v>
      </c>
      <c r="J132" s="58">
        <f>SUM(J133)</f>
        <v>1722.2</v>
      </c>
    </row>
    <row r="133" spans="2:10" ht="43.5" customHeight="1">
      <c r="B133" s="139" t="s">
        <v>71</v>
      </c>
      <c r="C133" s="140"/>
      <c r="D133" s="141"/>
      <c r="E133" s="57" t="s">
        <v>103</v>
      </c>
      <c r="F133" s="57" t="s">
        <v>217</v>
      </c>
      <c r="G133" s="56">
        <v>200</v>
      </c>
      <c r="H133" s="58">
        <v>1590</v>
      </c>
      <c r="I133" s="59">
        <v>1656.1</v>
      </c>
      <c r="J133" s="60">
        <v>1722.2</v>
      </c>
    </row>
    <row r="134" spans="2:10" ht="27.75" customHeight="1">
      <c r="B134" s="165" t="s">
        <v>104</v>
      </c>
      <c r="C134" s="166"/>
      <c r="D134" s="167"/>
      <c r="E134" s="69" t="s">
        <v>105</v>
      </c>
      <c r="F134" s="69"/>
      <c r="G134" s="68"/>
      <c r="H134" s="70">
        <f>SUM(H135)</f>
        <v>19423.1</v>
      </c>
      <c r="I134" s="70">
        <f>SUM(I135)</f>
        <v>19178.5</v>
      </c>
      <c r="J134" s="70">
        <f>SUM(J135)</f>
        <v>20092.1</v>
      </c>
    </row>
    <row r="135" spans="2:10" ht="82.5" customHeight="1">
      <c r="B135" s="181" t="s">
        <v>92</v>
      </c>
      <c r="C135" s="181"/>
      <c r="D135" s="181"/>
      <c r="E135" s="57" t="s">
        <v>105</v>
      </c>
      <c r="F135" s="57" t="s">
        <v>217</v>
      </c>
      <c r="G135" s="56"/>
      <c r="H135" s="58">
        <f>SUM(H136+H137)</f>
        <v>19423.1</v>
      </c>
      <c r="I135" s="58">
        <f>SUM(I136+I137)</f>
        <v>19178.5</v>
      </c>
      <c r="J135" s="58">
        <f>SUM(J136+J137)</f>
        <v>20092.1</v>
      </c>
    </row>
    <row r="136" spans="2:10" ht="99" customHeight="1">
      <c r="B136" s="139" t="s">
        <v>106</v>
      </c>
      <c r="C136" s="140"/>
      <c r="D136" s="141"/>
      <c r="E136" s="57" t="s">
        <v>105</v>
      </c>
      <c r="F136" s="57" t="s">
        <v>217</v>
      </c>
      <c r="G136" s="57" t="s">
        <v>107</v>
      </c>
      <c r="H136" s="63">
        <v>13125.1</v>
      </c>
      <c r="I136" s="60">
        <v>13816.3</v>
      </c>
      <c r="J136" s="59">
        <v>14516.1</v>
      </c>
    </row>
    <row r="137" spans="2:10" ht="42.75" customHeight="1">
      <c r="B137" s="139" t="s">
        <v>71</v>
      </c>
      <c r="C137" s="140"/>
      <c r="D137" s="141"/>
      <c r="E137" s="57" t="s">
        <v>105</v>
      </c>
      <c r="F137" s="57" t="s">
        <v>217</v>
      </c>
      <c r="G137" s="57" t="s">
        <v>91</v>
      </c>
      <c r="H137" s="63">
        <v>6298</v>
      </c>
      <c r="I137" s="60">
        <v>5362.2</v>
      </c>
      <c r="J137" s="60">
        <v>5576</v>
      </c>
    </row>
    <row r="138" spans="2:10" s="46" customFormat="1" ht="15" customHeight="1">
      <c r="B138" s="168" t="s">
        <v>108</v>
      </c>
      <c r="C138" s="169"/>
      <c r="D138" s="170"/>
      <c r="E138" s="65">
        <v>1000</v>
      </c>
      <c r="F138" s="66"/>
      <c r="G138" s="65"/>
      <c r="H138" s="67">
        <f>SUM(H139+H144+H147)</f>
        <v>34277.7</v>
      </c>
      <c r="I138" s="67">
        <f>SUM(I139+I144+I147)</f>
        <v>35676.799999999996</v>
      </c>
      <c r="J138" s="67">
        <f>SUM(J139+J144+J147)</f>
        <v>37103.9</v>
      </c>
    </row>
    <row r="139" spans="2:10" ht="14.25" customHeight="1">
      <c r="B139" s="165" t="s">
        <v>109</v>
      </c>
      <c r="C139" s="166"/>
      <c r="D139" s="167"/>
      <c r="E139" s="68">
        <v>1001</v>
      </c>
      <c r="F139" s="69"/>
      <c r="G139" s="68"/>
      <c r="H139" s="70">
        <f>SUM(H140+H142)</f>
        <v>2348.2</v>
      </c>
      <c r="I139" s="70">
        <f>SUM(I140+I142)</f>
        <v>2418.8999999999996</v>
      </c>
      <c r="J139" s="70">
        <f>SUM(J140+J142)</f>
        <v>2519</v>
      </c>
    </row>
    <row r="140" spans="2:10" s="46" customFormat="1" ht="56.25" customHeight="1">
      <c r="B140" s="139" t="s">
        <v>110</v>
      </c>
      <c r="C140" s="140"/>
      <c r="D140" s="141"/>
      <c r="E140" s="56">
        <v>1001</v>
      </c>
      <c r="F140" s="57" t="s">
        <v>223</v>
      </c>
      <c r="G140" s="56"/>
      <c r="H140" s="58">
        <f>SUM(H141)</f>
        <v>1221.3</v>
      </c>
      <c r="I140" s="58">
        <f>SUM(I141)</f>
        <v>1245.1</v>
      </c>
      <c r="J140" s="58">
        <f>SUM(J141)</f>
        <v>1298.4</v>
      </c>
    </row>
    <row r="141" spans="2:10" s="46" customFormat="1" ht="27.75" customHeight="1">
      <c r="B141" s="139" t="s">
        <v>111</v>
      </c>
      <c r="C141" s="140"/>
      <c r="D141" s="141"/>
      <c r="E141" s="56">
        <v>1001</v>
      </c>
      <c r="F141" s="57" t="s">
        <v>223</v>
      </c>
      <c r="G141" s="57" t="s">
        <v>112</v>
      </c>
      <c r="H141" s="58">
        <v>1221.3</v>
      </c>
      <c r="I141" s="60">
        <v>1245.1</v>
      </c>
      <c r="J141" s="59">
        <v>1298.4</v>
      </c>
    </row>
    <row r="142" spans="2:10" s="46" customFormat="1" ht="54.75" customHeight="1">
      <c r="B142" s="139" t="s">
        <v>113</v>
      </c>
      <c r="C142" s="140"/>
      <c r="D142" s="141"/>
      <c r="E142" s="56">
        <v>1001</v>
      </c>
      <c r="F142" s="57" t="s">
        <v>224</v>
      </c>
      <c r="G142" s="56"/>
      <c r="H142" s="58">
        <f>SUM(H143)</f>
        <v>1126.9</v>
      </c>
      <c r="I142" s="58">
        <f>SUM(I143)</f>
        <v>1173.8</v>
      </c>
      <c r="J142" s="58">
        <f>SUM(J143)</f>
        <v>1220.6</v>
      </c>
    </row>
    <row r="143" spans="2:10" s="46" customFormat="1" ht="27.75" customHeight="1">
      <c r="B143" s="139" t="s">
        <v>111</v>
      </c>
      <c r="C143" s="140"/>
      <c r="D143" s="141"/>
      <c r="E143" s="56">
        <v>1001</v>
      </c>
      <c r="F143" s="57" t="s">
        <v>224</v>
      </c>
      <c r="G143" s="57" t="s">
        <v>112</v>
      </c>
      <c r="H143" s="58">
        <v>1126.9</v>
      </c>
      <c r="I143" s="59">
        <v>1173.8</v>
      </c>
      <c r="J143" s="59">
        <v>1220.6</v>
      </c>
    </row>
    <row r="144" spans="2:10" s="46" customFormat="1" ht="15" customHeight="1">
      <c r="B144" s="165" t="s">
        <v>114</v>
      </c>
      <c r="C144" s="166"/>
      <c r="D144" s="167"/>
      <c r="E144" s="68">
        <v>1003</v>
      </c>
      <c r="F144" s="69"/>
      <c r="G144" s="69"/>
      <c r="H144" s="70">
        <f aca="true" t="shared" si="3" ref="H144:J145">SUM(H145)</f>
        <v>1642.5</v>
      </c>
      <c r="I144" s="70">
        <f t="shared" si="3"/>
        <v>1710.8</v>
      </c>
      <c r="J144" s="70">
        <f t="shared" si="3"/>
        <v>1779.1</v>
      </c>
    </row>
    <row r="145" spans="2:10" s="46" customFormat="1" ht="57" customHeight="1">
      <c r="B145" s="139" t="s">
        <v>115</v>
      </c>
      <c r="C145" s="140"/>
      <c r="D145" s="141"/>
      <c r="E145" s="56">
        <v>1003</v>
      </c>
      <c r="F145" s="57" t="s">
        <v>225</v>
      </c>
      <c r="G145" s="56"/>
      <c r="H145" s="58">
        <f t="shared" si="3"/>
        <v>1642.5</v>
      </c>
      <c r="I145" s="58">
        <f t="shared" si="3"/>
        <v>1710.8</v>
      </c>
      <c r="J145" s="58">
        <f t="shared" si="3"/>
        <v>1779.1</v>
      </c>
    </row>
    <row r="146" spans="2:10" s="46" customFormat="1" ht="29.25" customHeight="1">
      <c r="B146" s="139" t="s">
        <v>111</v>
      </c>
      <c r="C146" s="140"/>
      <c r="D146" s="141"/>
      <c r="E146" s="56">
        <v>1003</v>
      </c>
      <c r="F146" s="57" t="s">
        <v>225</v>
      </c>
      <c r="G146" s="57" t="s">
        <v>112</v>
      </c>
      <c r="H146" s="58">
        <v>1642.5</v>
      </c>
      <c r="I146" s="59">
        <v>1710.8</v>
      </c>
      <c r="J146" s="60">
        <v>1779.1</v>
      </c>
    </row>
    <row r="147" spans="2:10" s="46" customFormat="1" ht="15" customHeight="1">
      <c r="B147" s="165" t="s">
        <v>116</v>
      </c>
      <c r="C147" s="166"/>
      <c r="D147" s="167"/>
      <c r="E147" s="68">
        <v>1004</v>
      </c>
      <c r="F147" s="69"/>
      <c r="G147" s="68"/>
      <c r="H147" s="70">
        <f>SUM(H148+H150)</f>
        <v>30287</v>
      </c>
      <c r="I147" s="70">
        <f>SUM(I148+I150)</f>
        <v>31547.1</v>
      </c>
      <c r="J147" s="70">
        <f>SUM(J148+J150)</f>
        <v>32805.8</v>
      </c>
    </row>
    <row r="148" spans="2:10" s="46" customFormat="1" ht="84.75" customHeight="1">
      <c r="B148" s="181" t="s">
        <v>232</v>
      </c>
      <c r="C148" s="181"/>
      <c r="D148" s="181"/>
      <c r="E148" s="56">
        <v>1004</v>
      </c>
      <c r="F148" s="57" t="s">
        <v>226</v>
      </c>
      <c r="G148" s="56"/>
      <c r="H148" s="58">
        <f>SUM(H149)</f>
        <v>20212.3</v>
      </c>
      <c r="I148" s="58">
        <f>SUM(I149)</f>
        <v>21052.8</v>
      </c>
      <c r="J148" s="58">
        <f>SUM(J149)</f>
        <v>21893.3</v>
      </c>
    </row>
    <row r="149" spans="2:10" ht="27" customHeight="1">
      <c r="B149" s="139" t="s">
        <v>111</v>
      </c>
      <c r="C149" s="140"/>
      <c r="D149" s="141"/>
      <c r="E149" s="56">
        <v>1004</v>
      </c>
      <c r="F149" s="57" t="s">
        <v>226</v>
      </c>
      <c r="G149" s="56">
        <v>300</v>
      </c>
      <c r="H149" s="58">
        <v>20212.3</v>
      </c>
      <c r="I149" s="59">
        <v>21052.8</v>
      </c>
      <c r="J149" s="59">
        <v>21893.3</v>
      </c>
    </row>
    <row r="150" spans="2:10" s="46" customFormat="1" ht="84" customHeight="1">
      <c r="B150" s="181" t="s">
        <v>231</v>
      </c>
      <c r="C150" s="181"/>
      <c r="D150" s="181"/>
      <c r="E150" s="56">
        <v>1004</v>
      </c>
      <c r="F150" s="57" t="s">
        <v>227</v>
      </c>
      <c r="G150" s="56"/>
      <c r="H150" s="58">
        <f>SUM(H151)</f>
        <v>10074.7</v>
      </c>
      <c r="I150" s="58">
        <f>SUM(I151)</f>
        <v>10494.3</v>
      </c>
      <c r="J150" s="58">
        <f>SUM(J151)</f>
        <v>10912.5</v>
      </c>
    </row>
    <row r="151" spans="2:10" s="46" customFormat="1" ht="30" customHeight="1">
      <c r="B151" s="139" t="s">
        <v>111</v>
      </c>
      <c r="C151" s="140"/>
      <c r="D151" s="141"/>
      <c r="E151" s="56">
        <v>1004</v>
      </c>
      <c r="F151" s="57" t="s">
        <v>227</v>
      </c>
      <c r="G151" s="56">
        <v>300</v>
      </c>
      <c r="H151" s="58">
        <v>10074.7</v>
      </c>
      <c r="I151" s="59">
        <v>10494.3</v>
      </c>
      <c r="J151" s="59">
        <v>10912.5</v>
      </c>
    </row>
    <row r="152" spans="2:10" ht="28.5" customHeight="1">
      <c r="B152" s="161" t="s">
        <v>117</v>
      </c>
      <c r="C152" s="161"/>
      <c r="D152" s="161"/>
      <c r="E152" s="66" t="s">
        <v>118</v>
      </c>
      <c r="F152" s="66"/>
      <c r="G152" s="65"/>
      <c r="H152" s="67">
        <f>SUM(H153)</f>
        <v>26168.300000000003</v>
      </c>
      <c r="I152" s="67">
        <f>SUM(I153)</f>
        <v>27256.899999999998</v>
      </c>
      <c r="J152" s="67">
        <f>SUM(J153)</f>
        <v>28344.500000000004</v>
      </c>
    </row>
    <row r="153" spans="2:10" ht="13.5" customHeight="1">
      <c r="B153" s="165" t="s">
        <v>119</v>
      </c>
      <c r="C153" s="166"/>
      <c r="D153" s="167"/>
      <c r="E153" s="69" t="s">
        <v>120</v>
      </c>
      <c r="F153" s="69"/>
      <c r="G153" s="68"/>
      <c r="H153" s="70">
        <f>SUM(H154+H156+H158)</f>
        <v>26168.300000000003</v>
      </c>
      <c r="I153" s="70">
        <f>SUM(I154+I156+I158)</f>
        <v>27256.899999999998</v>
      </c>
      <c r="J153" s="70">
        <f>SUM(J154+J156+J158)</f>
        <v>28344.500000000004</v>
      </c>
    </row>
    <row r="154" spans="2:10" ht="70.5" customHeight="1">
      <c r="B154" s="139" t="s">
        <v>98</v>
      </c>
      <c r="C154" s="140"/>
      <c r="D154" s="141"/>
      <c r="E154" s="57" t="s">
        <v>120</v>
      </c>
      <c r="F154" s="57" t="s">
        <v>203</v>
      </c>
      <c r="G154" s="56"/>
      <c r="H154" s="58">
        <f>SUM(H155)</f>
        <v>142.6</v>
      </c>
      <c r="I154" s="58">
        <f>SUM(I155)</f>
        <v>148.5</v>
      </c>
      <c r="J154" s="58">
        <f>SUM(J155)</f>
        <v>154.3</v>
      </c>
    </row>
    <row r="155" spans="2:10" ht="42" customHeight="1">
      <c r="B155" s="139" t="s">
        <v>71</v>
      </c>
      <c r="C155" s="140"/>
      <c r="D155" s="141"/>
      <c r="E155" s="57" t="s">
        <v>120</v>
      </c>
      <c r="F155" s="57" t="s">
        <v>203</v>
      </c>
      <c r="G155" s="56">
        <v>200</v>
      </c>
      <c r="H155" s="58">
        <v>142.6</v>
      </c>
      <c r="I155" s="59">
        <v>148.5</v>
      </c>
      <c r="J155" s="59">
        <v>154.3</v>
      </c>
    </row>
    <row r="156" spans="2:10" ht="111" customHeight="1">
      <c r="B156" s="139" t="s">
        <v>99</v>
      </c>
      <c r="C156" s="140"/>
      <c r="D156" s="141"/>
      <c r="E156" s="57" t="s">
        <v>120</v>
      </c>
      <c r="F156" s="57" t="s">
        <v>220</v>
      </c>
      <c r="G156" s="56"/>
      <c r="H156" s="58">
        <f>SUM(H157)</f>
        <v>387.1</v>
      </c>
      <c r="I156" s="58">
        <f>SUM(I157)</f>
        <v>403.1</v>
      </c>
      <c r="J156" s="58">
        <f>SUM(J157)</f>
        <v>418.7</v>
      </c>
    </row>
    <row r="157" spans="2:10" ht="41.25" customHeight="1">
      <c r="B157" s="139" t="s">
        <v>71</v>
      </c>
      <c r="C157" s="140"/>
      <c r="D157" s="141"/>
      <c r="E157" s="57" t="s">
        <v>120</v>
      </c>
      <c r="F157" s="57" t="s">
        <v>220</v>
      </c>
      <c r="G157" s="56">
        <v>200</v>
      </c>
      <c r="H157" s="58">
        <v>387.1</v>
      </c>
      <c r="I157" s="59">
        <v>403.1</v>
      </c>
      <c r="J157" s="60">
        <v>418.7</v>
      </c>
    </row>
    <row r="158" spans="2:10" s="46" customFormat="1" ht="84" customHeight="1">
      <c r="B158" s="139" t="s">
        <v>121</v>
      </c>
      <c r="C158" s="163"/>
      <c r="D158" s="164"/>
      <c r="E158" s="57" t="s">
        <v>120</v>
      </c>
      <c r="F158" s="57" t="s">
        <v>228</v>
      </c>
      <c r="G158" s="56"/>
      <c r="H158" s="58">
        <f>SUM(H159+H160+H161)</f>
        <v>25638.600000000002</v>
      </c>
      <c r="I158" s="58">
        <f>SUM(I159+I160+I161)</f>
        <v>26705.3</v>
      </c>
      <c r="J158" s="58">
        <f>SUM(J159+J160+J161)</f>
        <v>27771.500000000004</v>
      </c>
    </row>
    <row r="159" spans="2:10" s="46" customFormat="1" ht="96" customHeight="1">
      <c r="B159" s="139" t="s">
        <v>106</v>
      </c>
      <c r="C159" s="140"/>
      <c r="D159" s="141"/>
      <c r="E159" s="57" t="s">
        <v>120</v>
      </c>
      <c r="F159" s="57" t="s">
        <v>228</v>
      </c>
      <c r="G159" s="56">
        <v>100</v>
      </c>
      <c r="H159" s="58">
        <v>15585</v>
      </c>
      <c r="I159" s="60">
        <v>16265.3</v>
      </c>
      <c r="J159" s="59">
        <v>16922.9</v>
      </c>
    </row>
    <row r="160" spans="2:10" s="46" customFormat="1" ht="43.5" customHeight="1">
      <c r="B160" s="139" t="s">
        <v>71</v>
      </c>
      <c r="C160" s="140"/>
      <c r="D160" s="141"/>
      <c r="E160" s="57" t="s">
        <v>120</v>
      </c>
      <c r="F160" s="57" t="s">
        <v>228</v>
      </c>
      <c r="G160" s="56">
        <v>200</v>
      </c>
      <c r="H160" s="58">
        <v>10033.4</v>
      </c>
      <c r="I160" s="59">
        <v>10419.8</v>
      </c>
      <c r="J160" s="59">
        <v>10828.4</v>
      </c>
    </row>
    <row r="161" spans="2:10" s="46" customFormat="1" ht="14.25" customHeight="1">
      <c r="B161" s="139" t="s">
        <v>59</v>
      </c>
      <c r="C161" s="140"/>
      <c r="D161" s="141"/>
      <c r="E161" s="57" t="s">
        <v>120</v>
      </c>
      <c r="F161" s="57" t="s">
        <v>228</v>
      </c>
      <c r="G161" s="56">
        <v>800</v>
      </c>
      <c r="H161" s="58">
        <v>20.2</v>
      </c>
      <c r="I161" s="60">
        <v>20.2</v>
      </c>
      <c r="J161" s="59">
        <v>20.2</v>
      </c>
    </row>
    <row r="162" spans="2:10" ht="27" customHeight="1">
      <c r="B162" s="168" t="s">
        <v>122</v>
      </c>
      <c r="C162" s="169"/>
      <c r="D162" s="170"/>
      <c r="E162" s="65">
        <v>1200</v>
      </c>
      <c r="F162" s="66"/>
      <c r="G162" s="65"/>
      <c r="H162" s="67">
        <f>SUM(H163+H166)</f>
        <v>12283.5</v>
      </c>
      <c r="I162" s="67">
        <f>SUM(I163+I166)</f>
        <v>12866.2</v>
      </c>
      <c r="J162" s="67">
        <f>SUM(J163+J166)</f>
        <v>13476.400000000001</v>
      </c>
    </row>
    <row r="163" spans="2:10" ht="25.5" customHeight="1">
      <c r="B163" s="183" t="s">
        <v>123</v>
      </c>
      <c r="C163" s="184"/>
      <c r="D163" s="185"/>
      <c r="E163" s="69" t="s">
        <v>124</v>
      </c>
      <c r="F163" s="69"/>
      <c r="G163" s="68"/>
      <c r="H163" s="70">
        <f aca="true" t="shared" si="4" ref="H163:J164">SUM(H164)</f>
        <v>3174.2</v>
      </c>
      <c r="I163" s="70">
        <f t="shared" si="4"/>
        <v>3306.2</v>
      </c>
      <c r="J163" s="70">
        <f t="shared" si="4"/>
        <v>3438.2</v>
      </c>
    </row>
    <row r="164" spans="2:10" ht="84.75" customHeight="1">
      <c r="B164" s="139" t="s">
        <v>90</v>
      </c>
      <c r="C164" s="140"/>
      <c r="D164" s="141"/>
      <c r="E164" s="57" t="s">
        <v>124</v>
      </c>
      <c r="F164" s="57" t="s">
        <v>215</v>
      </c>
      <c r="G164" s="56"/>
      <c r="H164" s="58">
        <f t="shared" si="4"/>
        <v>3174.2</v>
      </c>
      <c r="I164" s="58">
        <f t="shared" si="4"/>
        <v>3306.2</v>
      </c>
      <c r="J164" s="58">
        <f t="shared" si="4"/>
        <v>3438.2</v>
      </c>
    </row>
    <row r="165" spans="2:10" ht="43.5" customHeight="1">
      <c r="B165" s="139" t="s">
        <v>71</v>
      </c>
      <c r="C165" s="140"/>
      <c r="D165" s="141"/>
      <c r="E165" s="57" t="s">
        <v>124</v>
      </c>
      <c r="F165" s="57" t="s">
        <v>215</v>
      </c>
      <c r="G165" s="57" t="s">
        <v>91</v>
      </c>
      <c r="H165" s="58">
        <v>3174.2</v>
      </c>
      <c r="I165" s="60">
        <v>3306.2</v>
      </c>
      <c r="J165" s="60">
        <v>3438.2</v>
      </c>
    </row>
    <row r="166" spans="2:10" s="48" customFormat="1" ht="27" customHeight="1">
      <c r="B166" s="165" t="s">
        <v>125</v>
      </c>
      <c r="C166" s="166"/>
      <c r="D166" s="167"/>
      <c r="E166" s="69" t="s">
        <v>126</v>
      </c>
      <c r="F166" s="69"/>
      <c r="G166" s="69"/>
      <c r="H166" s="70">
        <f>SUM(H167)</f>
        <v>9109.3</v>
      </c>
      <c r="I166" s="70">
        <f>SUM(I167)</f>
        <v>9560</v>
      </c>
      <c r="J166" s="70">
        <f>SUM(J167)</f>
        <v>10038.2</v>
      </c>
    </row>
    <row r="167" spans="2:10" ht="83.25" customHeight="1">
      <c r="B167" s="139" t="s">
        <v>90</v>
      </c>
      <c r="C167" s="140"/>
      <c r="D167" s="141"/>
      <c r="E167" s="57" t="s">
        <v>126</v>
      </c>
      <c r="F167" s="57" t="s">
        <v>215</v>
      </c>
      <c r="G167" s="57"/>
      <c r="H167" s="58">
        <f>SUM(H168:H169)</f>
        <v>9109.3</v>
      </c>
      <c r="I167" s="58">
        <f>SUM(I168:I169)</f>
        <v>9560</v>
      </c>
      <c r="J167" s="58">
        <f>SUM(J168:J169)</f>
        <v>10038.2</v>
      </c>
    </row>
    <row r="168" spans="2:10" ht="111" customHeight="1">
      <c r="B168" s="139" t="s">
        <v>48</v>
      </c>
      <c r="C168" s="140"/>
      <c r="D168" s="141"/>
      <c r="E168" s="57" t="s">
        <v>126</v>
      </c>
      <c r="F168" s="57" t="s">
        <v>215</v>
      </c>
      <c r="G168" s="57" t="s">
        <v>107</v>
      </c>
      <c r="H168" s="58">
        <v>7800.5</v>
      </c>
      <c r="I168" s="60">
        <v>8196.7</v>
      </c>
      <c r="J168" s="60">
        <v>8620.6</v>
      </c>
    </row>
    <row r="169" spans="2:10" ht="42" customHeight="1">
      <c r="B169" s="139" t="s">
        <v>71</v>
      </c>
      <c r="C169" s="140"/>
      <c r="D169" s="141"/>
      <c r="E169" s="57" t="s">
        <v>126</v>
      </c>
      <c r="F169" s="57" t="s">
        <v>215</v>
      </c>
      <c r="G169" s="57" t="s">
        <v>91</v>
      </c>
      <c r="H169" s="58">
        <v>1308.8</v>
      </c>
      <c r="I169" s="60">
        <v>1363.3</v>
      </c>
      <c r="J169" s="59">
        <v>1417.6</v>
      </c>
    </row>
    <row r="170" spans="2:10" ht="15" customHeight="1">
      <c r="B170" s="182" t="s">
        <v>139</v>
      </c>
      <c r="C170" s="182"/>
      <c r="D170" s="182"/>
      <c r="E170" s="66"/>
      <c r="F170" s="66"/>
      <c r="G170" s="66"/>
      <c r="H170" s="67">
        <f>SUM(H162+H152+H138+H122+H102+H98+H66+H54+H48+H8)</f>
        <v>647133.6</v>
      </c>
      <c r="I170" s="67">
        <f>SUM(I162+I152+I138+I122+I102+I98+I66+I54+I48+I8)</f>
        <v>439040.4</v>
      </c>
      <c r="J170" s="67">
        <f>SUM(J162+J152+J138+J122+J102+J98+J66+J54+J48+J8)</f>
        <v>445903.5</v>
      </c>
    </row>
    <row r="171" spans="2:10" ht="15">
      <c r="B171" s="182" t="s">
        <v>140</v>
      </c>
      <c r="C171" s="182"/>
      <c r="D171" s="182"/>
      <c r="E171" s="182"/>
      <c r="F171" s="182"/>
      <c r="G171" s="182"/>
      <c r="H171" s="67">
        <f>SUM(H170)</f>
        <v>647133.6</v>
      </c>
      <c r="I171" s="67">
        <f>SUM(I170)</f>
        <v>439040.4</v>
      </c>
      <c r="J171" s="67">
        <f>SUM(J170)</f>
        <v>445903.5</v>
      </c>
    </row>
    <row r="172" spans="2:3" ht="15">
      <c r="B172" s="45"/>
      <c r="C172" s="45"/>
    </row>
    <row r="173" spans="2:3" ht="15">
      <c r="B173" s="45"/>
      <c r="C173" s="45"/>
    </row>
    <row r="174" spans="2:8" ht="15">
      <c r="B174" s="94"/>
      <c r="C174" s="94"/>
      <c r="D174" s="94"/>
      <c r="E174" s="94"/>
      <c r="F174" s="94"/>
      <c r="G174" s="94"/>
      <c r="H174" s="95"/>
    </row>
    <row r="175" spans="2:10" ht="15">
      <c r="B175" s="45"/>
      <c r="C175" s="45"/>
      <c r="H175" s="96"/>
      <c r="I175" s="96"/>
      <c r="J175" s="96"/>
    </row>
    <row r="176" spans="2:10" ht="15">
      <c r="B176" s="45"/>
      <c r="C176" s="45"/>
      <c r="D176" s="97"/>
      <c r="I176" s="95"/>
      <c r="J176" s="95"/>
    </row>
    <row r="177" spans="2:10" ht="15">
      <c r="B177" s="45"/>
      <c r="C177" s="45"/>
      <c r="D177" s="98"/>
      <c r="I177" s="110"/>
      <c r="J177" s="110"/>
    </row>
    <row r="178" spans="2:4" ht="15">
      <c r="B178" s="45"/>
      <c r="C178" s="45"/>
      <c r="D178" s="98"/>
    </row>
    <row r="179" spans="2:4" ht="15">
      <c r="B179" s="45"/>
      <c r="C179" s="45"/>
      <c r="D179" s="98"/>
    </row>
    <row r="180" spans="2:10" ht="15">
      <c r="B180" s="45"/>
      <c r="C180" s="45"/>
      <c r="I180" s="95"/>
      <c r="J180" s="95"/>
    </row>
    <row r="181" spans="2:10" ht="15">
      <c r="B181" s="45"/>
      <c r="C181" s="45"/>
      <c r="I181" s="95"/>
      <c r="J181" s="95"/>
    </row>
    <row r="182" spans="2:10" ht="15">
      <c r="B182" s="45"/>
      <c r="C182" s="45"/>
      <c r="J182" s="95"/>
    </row>
    <row r="183" spans="2:3" ht="15">
      <c r="B183" s="45"/>
      <c r="C183" s="45"/>
    </row>
    <row r="184" spans="2:3" ht="15">
      <c r="B184" s="45"/>
      <c r="C184" s="45"/>
    </row>
    <row r="185" spans="2:3" ht="15">
      <c r="B185" s="45"/>
      <c r="C185" s="45"/>
    </row>
    <row r="186" spans="2:3" ht="15">
      <c r="B186" s="45"/>
      <c r="C186" s="45"/>
    </row>
  </sheetData>
  <sheetProtection/>
  <autoFilter ref="E7:G171"/>
  <mergeCells count="172">
    <mergeCell ref="B94:D94"/>
    <mergeCell ref="B95:D95"/>
    <mergeCell ref="B1:J1"/>
    <mergeCell ref="B77:D77"/>
    <mergeCell ref="B78:D78"/>
    <mergeCell ref="B79:D79"/>
    <mergeCell ref="B80:D80"/>
    <mergeCell ref="B92:D92"/>
    <mergeCell ref="B93:D93"/>
    <mergeCell ref="B75:D75"/>
    <mergeCell ref="B76:D76"/>
    <mergeCell ref="B87:D87"/>
    <mergeCell ref="B88:D88"/>
    <mergeCell ref="B89:D89"/>
    <mergeCell ref="B90:D90"/>
    <mergeCell ref="B83:D83"/>
    <mergeCell ref="B84:D84"/>
    <mergeCell ref="B85:D85"/>
    <mergeCell ref="B86:D86"/>
    <mergeCell ref="B72:D72"/>
    <mergeCell ref="B73:D73"/>
    <mergeCell ref="B74:D74"/>
    <mergeCell ref="B171:G171"/>
    <mergeCell ref="B42:D42"/>
    <mergeCell ref="B43:D43"/>
    <mergeCell ref="B46:D46"/>
    <mergeCell ref="B47:D47"/>
    <mergeCell ref="B104:D104"/>
    <mergeCell ref="B105:D105"/>
    <mergeCell ref="B132:D132"/>
    <mergeCell ref="B133:D133"/>
    <mergeCell ref="B165:D165"/>
    <mergeCell ref="B166:D166"/>
    <mergeCell ref="B167:D167"/>
    <mergeCell ref="B149:D149"/>
    <mergeCell ref="B156:D156"/>
    <mergeCell ref="B157:D157"/>
    <mergeCell ref="B158:D158"/>
    <mergeCell ref="B152:D152"/>
    <mergeCell ref="B168:D168"/>
    <mergeCell ref="B169:D169"/>
    <mergeCell ref="B170:D170"/>
    <mergeCell ref="B159:D159"/>
    <mergeCell ref="B160:D160"/>
    <mergeCell ref="B161:D161"/>
    <mergeCell ref="B162:D162"/>
    <mergeCell ref="B163:D163"/>
    <mergeCell ref="B164:D164"/>
    <mergeCell ref="B153:D153"/>
    <mergeCell ref="B154:D154"/>
    <mergeCell ref="B155:D155"/>
    <mergeCell ref="B135:D135"/>
    <mergeCell ref="B136:D136"/>
    <mergeCell ref="B137:D137"/>
    <mergeCell ref="B138:D138"/>
    <mergeCell ref="B139:D139"/>
    <mergeCell ref="B148:D148"/>
    <mergeCell ref="B147:D147"/>
    <mergeCell ref="B128:D128"/>
    <mergeCell ref="B151:D151"/>
    <mergeCell ref="B140:D140"/>
    <mergeCell ref="B141:D141"/>
    <mergeCell ref="B142:D142"/>
    <mergeCell ref="B143:D143"/>
    <mergeCell ref="B144:D144"/>
    <mergeCell ref="B145:D145"/>
    <mergeCell ref="B146:D146"/>
    <mergeCell ref="B150:D150"/>
    <mergeCell ref="B121:D121"/>
    <mergeCell ref="B122:D122"/>
    <mergeCell ref="B129:D129"/>
    <mergeCell ref="B130:D130"/>
    <mergeCell ref="B131:D131"/>
    <mergeCell ref="B134:D134"/>
    <mergeCell ref="B124:D124"/>
    <mergeCell ref="B125:D125"/>
    <mergeCell ref="B126:D126"/>
    <mergeCell ref="B127:D127"/>
    <mergeCell ref="B112:D112"/>
    <mergeCell ref="B113:D113"/>
    <mergeCell ref="B114:D114"/>
    <mergeCell ref="B115:D115"/>
    <mergeCell ref="B116:D116"/>
    <mergeCell ref="B123:D123"/>
    <mergeCell ref="B117:D117"/>
    <mergeCell ref="B118:D118"/>
    <mergeCell ref="B119:D119"/>
    <mergeCell ref="B120:D120"/>
    <mergeCell ref="B106:D106"/>
    <mergeCell ref="B107:D107"/>
    <mergeCell ref="B108:D108"/>
    <mergeCell ref="B109:D109"/>
    <mergeCell ref="B110:D110"/>
    <mergeCell ref="B111:D111"/>
    <mergeCell ref="B98:D98"/>
    <mergeCell ref="B99:D99"/>
    <mergeCell ref="B100:D100"/>
    <mergeCell ref="B101:D101"/>
    <mergeCell ref="B102:D102"/>
    <mergeCell ref="B103:D103"/>
    <mergeCell ref="B96:D96"/>
    <mergeCell ref="B97:D97"/>
    <mergeCell ref="B91:D91"/>
    <mergeCell ref="B66:D66"/>
    <mergeCell ref="B67:D67"/>
    <mergeCell ref="B70:D70"/>
    <mergeCell ref="B71:D71"/>
    <mergeCell ref="B81:D81"/>
    <mergeCell ref="B82:D82"/>
    <mergeCell ref="B68:D68"/>
    <mergeCell ref="B69:D69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38:D38"/>
    <mergeCell ref="B39:D39"/>
    <mergeCell ref="B40:D40"/>
    <mergeCell ref="B41:D41"/>
    <mergeCell ref="B44:D44"/>
    <mergeCell ref="B45:D45"/>
    <mergeCell ref="B32:D32"/>
    <mergeCell ref="B33:D33"/>
    <mergeCell ref="B34:D34"/>
    <mergeCell ref="B35:D35"/>
    <mergeCell ref="B36:D36"/>
    <mergeCell ref="B37:D37"/>
    <mergeCell ref="B27:D27"/>
    <mergeCell ref="B22:D22"/>
    <mergeCell ref="B23:D23"/>
    <mergeCell ref="B30:D30"/>
    <mergeCell ref="B29:D29"/>
    <mergeCell ref="B31:D31"/>
    <mergeCell ref="B15:D15"/>
    <mergeCell ref="B16:D16"/>
    <mergeCell ref="B17:D17"/>
    <mergeCell ref="B19:D19"/>
    <mergeCell ref="B25:D25"/>
    <mergeCell ref="B26:D26"/>
    <mergeCell ref="B10:D10"/>
    <mergeCell ref="B11:D11"/>
    <mergeCell ref="B28:D28"/>
    <mergeCell ref="B18:D18"/>
    <mergeCell ref="B12:D12"/>
    <mergeCell ref="B13:D13"/>
    <mergeCell ref="B14:D14"/>
    <mergeCell ref="B20:D20"/>
    <mergeCell ref="B21:D21"/>
    <mergeCell ref="B24:D24"/>
    <mergeCell ref="B6:D7"/>
    <mergeCell ref="B3:J3"/>
    <mergeCell ref="B4:J4"/>
    <mergeCell ref="H5:J5"/>
    <mergeCell ref="B8:D8"/>
    <mergeCell ref="B9:D9"/>
    <mergeCell ref="H6:H7"/>
    <mergeCell ref="I6:J6"/>
    <mergeCell ref="E6:G6"/>
  </mergeCells>
  <printOptions horizontalCentered="1"/>
  <pageMargins left="0.8267716535433072" right="0.2362204724409449" top="0.7480314960629921" bottom="0.5511811023622047" header="0.31496062992125984" footer="0.31496062992125984"/>
  <pageSetup fitToHeight="0" horizontalDpi="600" verticalDpi="600" orientation="portrait" paperSize="9" r:id="rId1"/>
  <ignoredErrors>
    <ignoredError sqref="H153:I1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2" max="2" width="23.28125" style="0" customWidth="1"/>
    <col min="3" max="3" width="25.7109375" style="0" customWidth="1"/>
    <col min="4" max="4" width="9.8515625" style="0" customWidth="1"/>
    <col min="5" max="5" width="10.00390625" style="0" customWidth="1"/>
    <col min="6" max="6" width="10.57421875" style="0" customWidth="1"/>
  </cols>
  <sheetData>
    <row r="1" spans="2:6" ht="14.25">
      <c r="B1" s="198" t="s">
        <v>272</v>
      </c>
      <c r="C1" s="198"/>
      <c r="D1" s="198"/>
      <c r="E1" s="198"/>
      <c r="F1" s="198"/>
    </row>
    <row r="3" spans="2:6" ht="14.25">
      <c r="B3" s="198" t="s">
        <v>271</v>
      </c>
      <c r="C3" s="198"/>
      <c r="D3" s="198"/>
      <c r="E3" s="198"/>
      <c r="F3" s="198"/>
    </row>
    <row r="5" spans="2:6" ht="33.75" customHeight="1">
      <c r="B5" s="204" t="s">
        <v>166</v>
      </c>
      <c r="C5" s="204"/>
      <c r="D5" s="204"/>
      <c r="E5" s="204"/>
      <c r="F5" s="204"/>
    </row>
    <row r="6" ht="14.25">
      <c r="F6" s="107" t="s">
        <v>36</v>
      </c>
    </row>
    <row r="7" spans="2:6" ht="14.25">
      <c r="B7" s="199" t="s">
        <v>9</v>
      </c>
      <c r="C7" s="199" t="s">
        <v>37</v>
      </c>
      <c r="D7" s="200" t="s">
        <v>40</v>
      </c>
      <c r="E7" s="202" t="s">
        <v>35</v>
      </c>
      <c r="F7" s="203"/>
    </row>
    <row r="8" spans="2:6" ht="14.25">
      <c r="B8" s="199"/>
      <c r="C8" s="199"/>
      <c r="D8" s="201"/>
      <c r="E8" s="103" t="s">
        <v>41</v>
      </c>
      <c r="F8" s="103" t="s">
        <v>168</v>
      </c>
    </row>
    <row r="9" spans="2:10" ht="70.5" customHeight="1">
      <c r="B9" s="99" t="s">
        <v>141</v>
      </c>
      <c r="C9" s="100" t="s">
        <v>142</v>
      </c>
      <c r="D9" s="106">
        <f>SUM(D10)</f>
        <v>18967.899999999907</v>
      </c>
      <c r="E9" s="106">
        <f>SUM(E10)</f>
        <v>0</v>
      </c>
      <c r="F9" s="106">
        <f>SUM(F10)</f>
        <v>0</v>
      </c>
      <c r="J9" s="115"/>
    </row>
    <row r="10" spans="2:6" ht="42" customHeight="1">
      <c r="B10" s="101" t="s">
        <v>143</v>
      </c>
      <c r="C10" s="101" t="s">
        <v>144</v>
      </c>
      <c r="D10" s="105">
        <f>SUM(D15+D11)</f>
        <v>18967.899999999907</v>
      </c>
      <c r="E10" s="105">
        <f>SUM(E15+E11)</f>
        <v>0</v>
      </c>
      <c r="F10" s="105">
        <f>SUM(F15+F11)</f>
        <v>0</v>
      </c>
    </row>
    <row r="11" spans="2:6" ht="27" customHeight="1">
      <c r="B11" s="100" t="s">
        <v>145</v>
      </c>
      <c r="C11" s="100" t="s">
        <v>146</v>
      </c>
      <c r="D11" s="104">
        <f>SUM(D12)</f>
        <v>-628165.7000000001</v>
      </c>
      <c r="E11" s="104">
        <f aca="true" t="shared" si="0" ref="E11:F13">SUM(E12)</f>
        <v>-449518.1</v>
      </c>
      <c r="F11" s="104">
        <f t="shared" si="0"/>
        <v>-467403.5</v>
      </c>
    </row>
    <row r="12" spans="2:6" ht="29.25" customHeight="1">
      <c r="B12" s="102" t="s">
        <v>147</v>
      </c>
      <c r="C12" s="102" t="s">
        <v>148</v>
      </c>
      <c r="D12" s="104">
        <f>SUM(D13)</f>
        <v>-628165.7000000001</v>
      </c>
      <c r="E12" s="104">
        <f t="shared" si="0"/>
        <v>-449518.1</v>
      </c>
      <c r="F12" s="104">
        <f t="shared" si="0"/>
        <v>-467403.5</v>
      </c>
    </row>
    <row r="13" spans="2:6" ht="42" customHeight="1">
      <c r="B13" s="102" t="s">
        <v>149</v>
      </c>
      <c r="C13" s="102" t="s">
        <v>150</v>
      </c>
      <c r="D13" s="104">
        <f>SUM(D14)</f>
        <v>-628165.7000000001</v>
      </c>
      <c r="E13" s="104">
        <f t="shared" si="0"/>
        <v>-449518.1</v>
      </c>
      <c r="F13" s="104">
        <f t="shared" si="0"/>
        <v>-467403.5</v>
      </c>
    </row>
    <row r="14" spans="2:6" ht="83.25" customHeight="1">
      <c r="B14" s="102" t="s">
        <v>151</v>
      </c>
      <c r="C14" s="102" t="s">
        <v>152</v>
      </c>
      <c r="D14" s="104">
        <f>-SUM(доходы!D36)</f>
        <v>-628165.7000000001</v>
      </c>
      <c r="E14" s="104">
        <f>-SUM(доходы!E36)</f>
        <v>-449518.1</v>
      </c>
      <c r="F14" s="104">
        <f>-SUM(доходы!F36)</f>
        <v>-467403.5</v>
      </c>
    </row>
    <row r="15" spans="2:6" ht="30" customHeight="1">
      <c r="B15" s="100" t="s">
        <v>153</v>
      </c>
      <c r="C15" s="100" t="s">
        <v>154</v>
      </c>
      <c r="D15" s="104">
        <f>SUM(D16)</f>
        <v>647133.6</v>
      </c>
      <c r="E15" s="104">
        <f aca="true" t="shared" si="1" ref="E15:F17">SUM(E16)</f>
        <v>449518.1</v>
      </c>
      <c r="F15" s="104">
        <f t="shared" si="1"/>
        <v>467403.5</v>
      </c>
    </row>
    <row r="16" spans="2:6" ht="31.5" customHeight="1">
      <c r="B16" s="102" t="s">
        <v>155</v>
      </c>
      <c r="C16" s="102" t="s">
        <v>156</v>
      </c>
      <c r="D16" s="104">
        <f>SUM(D17)</f>
        <v>647133.6</v>
      </c>
      <c r="E16" s="104">
        <f t="shared" si="1"/>
        <v>449518.1</v>
      </c>
      <c r="F16" s="104">
        <f t="shared" si="1"/>
        <v>467403.5</v>
      </c>
    </row>
    <row r="17" spans="2:6" ht="40.5" customHeight="1">
      <c r="B17" s="102" t="s">
        <v>157</v>
      </c>
      <c r="C17" s="102" t="s">
        <v>158</v>
      </c>
      <c r="D17" s="104">
        <f>SUM(D18)</f>
        <v>647133.6</v>
      </c>
      <c r="E17" s="104">
        <f t="shared" si="1"/>
        <v>449518.1</v>
      </c>
      <c r="F17" s="104">
        <f t="shared" si="1"/>
        <v>467403.5</v>
      </c>
    </row>
    <row r="18" spans="2:6" ht="84" customHeight="1">
      <c r="B18" s="102" t="s">
        <v>159</v>
      </c>
      <c r="C18" s="102" t="s">
        <v>160</v>
      </c>
      <c r="D18" s="104">
        <f>SUM('ведомственная стр-ра'!I177)</f>
        <v>647133.6</v>
      </c>
      <c r="E18" s="104">
        <v>449518.1</v>
      </c>
      <c r="F18" s="104">
        <v>467403.5</v>
      </c>
    </row>
  </sheetData>
  <sheetProtection/>
  <mergeCells count="7">
    <mergeCell ref="B1:F1"/>
    <mergeCell ref="B7:B8"/>
    <mergeCell ref="C7:C8"/>
    <mergeCell ref="D7:D8"/>
    <mergeCell ref="E7:F7"/>
    <mergeCell ref="B5:F5"/>
    <mergeCell ref="B3:F3"/>
  </mergeCells>
  <printOptions horizontalCentered="1"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2024-02-15T08:05:19Z</dcterms:modified>
  <cp:category/>
  <cp:version/>
  <cp:contentType/>
  <cp:contentStatus/>
</cp:coreProperties>
</file>